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6" activeTab="3"/>
  </bookViews>
  <sheets>
    <sheet name="Аналіз 2010" sheetId="1" r:id="rId1"/>
    <sheet name="дод.1_2010" sheetId="2" r:id="rId2"/>
    <sheet name="анализ2152" sheetId="3" r:id="rId3"/>
    <sheet name="дод.2152" sheetId="4" r:id="rId4"/>
  </sheets>
  <definedNames>
    <definedName name="_xlnm.Print_Area" localSheetId="0">'Аналіз 2010'!$A$1:$G$30</definedName>
  </definedNames>
  <calcPr fullCalcOnLoad="1"/>
</workbook>
</file>

<file path=xl/sharedStrings.xml><?xml version="1.0" encoding="utf-8"?>
<sst xmlns="http://schemas.openxmlformats.org/spreadsheetml/2006/main" count="463" uniqueCount="178">
  <si>
    <r>
      <t>Програма:</t>
    </r>
    <r>
      <rPr>
        <sz val="11"/>
        <rFont val="Times New Roman"/>
        <family val="1"/>
      </rPr>
      <t xml:space="preserve"> </t>
    </r>
  </si>
  <si>
    <t xml:space="preserve">При порівнянні отриманого значення зі шкалою оцінки ефективності бюджетних програм можна зробити висновок, що завдання бюджетної програми має високу ефективність. </t>
  </si>
  <si>
    <t>0200000</t>
  </si>
  <si>
    <t xml:space="preserve">Аналіз ефективності виконання бюджетних програм по виконавчому комітету Лиманської міської ради  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</si>
  <si>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</si>
  <si>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</si>
  <si>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</si>
  <si>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</si>
  <si>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</si>
  <si>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</si>
  <si>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</si>
  <si>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-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</si>
  <si>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</si>
  <si>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</si>
  <si>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ефективності:</t>
  </si>
  <si>
    <t>б) розрахунок середнього індексу виконання показників якості:</t>
  </si>
  <si>
    <t>в) розрахунок порівняння результативності бюджетної програми із показниками попередніх періодів:</t>
  </si>
  <si>
    <t>Визначення ступеню ефективності: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</si>
  <si>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</si>
  <si>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Додаток1</t>
  </si>
  <si>
    <t>Результати аналізу ефективності бюджетної програми</t>
  </si>
  <si>
    <t>1.</t>
  </si>
  <si>
    <t>Виконавчий комітет  Лиманської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</si>
  <si>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</si>
  <si>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</si>
  <si>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</si>
  <si>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</si>
  <si>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</si>
  <si>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(найменування бюджетної програми)</t>
  </si>
  <si>
    <t>4. Результати аналізу ефективності:</t>
  </si>
  <si>
    <t>№ з/п</t>
  </si>
  <si>
    <t>Назва підпрограми / завдання бюджетної програми1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</si>
  <si>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</si>
  <si>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</si>
  <si>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</si>
  <si>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</si>
  <si>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</si>
  <si>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</si>
  <si>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</si>
  <si>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</si>
  <si>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</si>
  <si>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</si>
  <si>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Міський голова</t>
  </si>
  <si>
    <t xml:space="preserve">    (підпис)</t>
  </si>
  <si>
    <t xml:space="preserve">  (ініціали та прізвище)</t>
  </si>
  <si>
    <t>Завдання 1:</t>
  </si>
  <si>
    <t xml:space="preserve">Забезпечення надання населенню амбулаторно-поліклінічної допомоги       </t>
  </si>
  <si>
    <t>Вартість одного відвідування</t>
  </si>
  <si>
    <t>Рівень виявлення захворювань на ранніх стадіях</t>
  </si>
  <si>
    <t>Рівень виявлення захворювань у осіб працездатного віку на ранніх стадіях</t>
  </si>
  <si>
    <t>Зниження рівня захворюваності порівняно з попереднім роком</t>
  </si>
  <si>
    <t>Завдання 2:</t>
  </si>
  <si>
    <t>Завантаженість ліжкового фонду у звичайних стаціонарах</t>
  </si>
  <si>
    <t>Середня тривалість лікування у стаціонарі одного хворого</t>
  </si>
  <si>
    <t>Вартість одного ліжко-дня</t>
  </si>
  <si>
    <t>Зниження показника летальності</t>
  </si>
  <si>
    <t xml:space="preserve">Завдання 1. Забезпечення надання населенню амбулаторно-поліклінічної допомоги     </t>
  </si>
  <si>
    <t xml:space="preserve">Завдання 2. Забезпечення надання населенню стаціонарної медичної допомоги     </t>
  </si>
  <si>
    <t>0212010</t>
  </si>
  <si>
    <t>Завдання 3:</t>
  </si>
  <si>
    <t>Розрахунок середнього результату оцінки програми:</t>
  </si>
  <si>
    <t>При порівнянні отриманого значення зі шкалою оцінки ефективності бюджетних програм можна зробити висновок, що дана програма має високу ефективність.</t>
  </si>
  <si>
    <t>Кінцевий розрахунок загальної ефективності завдання бюджетної програми складається із загальної суми балів за кожним з параметром оцінки:</t>
  </si>
  <si>
    <t xml:space="preserve">Багатопрофільна стаціонарна медична допомога населенню  </t>
  </si>
  <si>
    <t>Кількість пацієнтів на 1 лікаря</t>
  </si>
  <si>
    <t>Кінцевий розрахунок загальної ефективності бюджетної завдання бюджетної програми складається із загальної суми балів за кожним з параметром оцінки:</t>
  </si>
  <si>
    <t xml:space="preserve">При порівнянні отриманого значення зі шкалою оцінки ефективності завдання бюджетної програми можна зробити висновок, що завдання бюджетної програми має високу ефективність. </t>
  </si>
  <si>
    <t xml:space="preserve"> Забезпечення надання населенню стаціонарної допомоги допомоги</t>
  </si>
  <si>
    <t>відсоток забезпечення</t>
  </si>
  <si>
    <t xml:space="preserve">Такий високий рівень ефективності пояснюється зменшенням фактичних середніх видатків на придбання одного комп'ютера на суму 8 574грн. та одного апарату УЗД на суму 5 000грн. внаслідок зменшення цінових пропозицій при участі у тендерних торгах. Таким чином, відсоток забезпечення даного завдання програми збільшився на 37% через збільшення рівня забезпеченості комп'ютерами (кількість придбаних комп'ютерів перевищує заплановану кількість на 24одиниці).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</si>
  <si>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0210000</t>
  </si>
  <si>
    <t>Завдання 3. Придбання обладнання і предметів довгострокового користування</t>
  </si>
  <si>
    <t>Звітний період (2020рік)</t>
  </si>
  <si>
    <t>(1,56+0,71)/2*100=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</si>
  <si>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(232/231,7+8,5/11)/2*100 = (1,0+0,77)/2*100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</si>
  <si>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(52,1/51,8+66,3/63,2+0,9/1,38+(-0,8/-0,58))/4*100=(1,01+1,05+0,65+1,38)/4*100=</t>
    </r>
  </si>
  <si>
    <r>
      <t>І</t>
    </r>
    <r>
      <rPr>
        <vertAlign val="subscript"/>
        <sz val="11"/>
        <rFont val="Times New Roman"/>
        <family val="1"/>
      </rPr>
      <t>(еф) баз</t>
    </r>
    <r>
      <rPr>
        <sz val="11"/>
        <rFont val="Times New Roman"/>
        <family val="1"/>
      </rPr>
      <t>=(0,97+0,85)/2*100=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</si>
  <si>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=114,5/91=</t>
    </r>
  </si>
  <si>
    <r>
      <t>Розрахунок кількості набраних балів за параметром порівняння результативності бюджетної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 xml:space="preserve">=1,26, що відповідає критерію оцінки  Іі≥1, то за цим параметром для даної програми нараховується </t>
    </r>
    <r>
      <rPr>
        <b/>
        <sz val="11"/>
        <rFont val="Times New Roman"/>
        <family val="1"/>
      </rPr>
      <t>25 балів</t>
    </r>
    <r>
      <rPr>
        <sz val="11"/>
        <rFont val="Times New Roman"/>
        <family val="1"/>
      </rPr>
      <t>.</t>
    </r>
  </si>
  <si>
    <t>Е= 88,5+102,3+25=215,8</t>
  </si>
  <si>
    <t xml:space="preserve"> Забеспечення функціонування лікарні в частині оплати комунальних послуг та енергоносіїв</t>
  </si>
  <si>
    <t>теплопостачання, Гкал на 1 м2 опалювальної площі</t>
  </si>
  <si>
    <t xml:space="preserve"> водопостачання та водовідведення, м3 на 1м2 загальної площі</t>
  </si>
  <si>
    <t>електроенергії, кВт год на 1 м2 загальної площі</t>
  </si>
  <si>
    <t>природного газу, м3 на 1 м2 загальної площі</t>
  </si>
  <si>
    <t>вугілля, т на 1м2</t>
  </si>
  <si>
    <t>дров, м.куб. на 1м2</t>
  </si>
  <si>
    <t>побутових відходів</t>
  </si>
  <si>
    <t>Попередній період (2019рік)</t>
  </si>
  <si>
    <t xml:space="preserve"> Показники ефективності: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</si>
  <si>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(100/100)/1*100=1/1*100=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</si>
  <si>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(6/10+1/1+0,02/0,04+0,04/0,04+0,03/0,05+10/12+44,5+44,6)/7*100 = (0,6+1+0,5+1+0,6+0,8+1)/7*100 =</t>
    </r>
    <r>
      <rPr>
        <b/>
        <sz val="11"/>
        <rFont val="Times New Roman"/>
        <family val="1"/>
      </rPr>
      <t>78,6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</si>
  <si>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=78,6/0=</t>
    </r>
  </si>
  <si>
    <r>
      <t>І</t>
    </r>
    <r>
      <rPr>
        <vertAlign val="subscript"/>
        <sz val="11"/>
        <rFont val="Times New Roman"/>
        <family val="1"/>
      </rPr>
      <t>(еф) баз</t>
    </r>
    <r>
      <rPr>
        <sz val="11"/>
        <rFont val="Times New Roman"/>
        <family val="1"/>
      </rPr>
      <t>=(0+0+0+0+0+0+0)/7*100=</t>
    </r>
  </si>
  <si>
    <t>Е= 78,6+100+0=178,6</t>
  </si>
  <si>
    <r>
      <t>Розрахунок кількості набраних балів за параметром порівняння результативності бюджетної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 xml:space="preserve">=0,0, що відповідає критерію оцінки  Іі&lt;0,85, то за цим параметром для даної програми нараховується </t>
    </r>
    <r>
      <rPr>
        <b/>
        <sz val="11"/>
        <rFont val="Times New Roman"/>
        <family val="1"/>
      </rPr>
      <t>0 балів</t>
    </r>
    <r>
      <rPr>
        <sz val="11"/>
        <rFont val="Times New Roman"/>
        <family val="1"/>
      </rPr>
      <t>.</t>
    </r>
  </si>
  <si>
    <t>Завдання 4:</t>
  </si>
  <si>
    <t>Зміцнення матеріально-технічної бази</t>
  </si>
  <si>
    <t>Показники  якості:</t>
  </si>
  <si>
    <t>Середні витрати на одну одиницю меблів</t>
  </si>
  <si>
    <t>Середні витрати на одну одиницю обладнання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</si>
  <si>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(3267/3271+54859/54859)/2*100 = (1+1)/2*100 =</t>
    </r>
    <r>
      <rPr>
        <b/>
        <sz val="11"/>
        <rFont val="Times New Roman"/>
        <family val="1"/>
      </rPr>
      <t>100,0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</si>
  <si>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=100/0=</t>
    </r>
  </si>
  <si>
    <r>
      <t>І</t>
    </r>
    <r>
      <rPr>
        <vertAlign val="subscript"/>
        <sz val="11"/>
        <rFont val="Times New Roman"/>
        <family val="1"/>
      </rPr>
      <t>(еф) баз</t>
    </r>
    <r>
      <rPr>
        <sz val="11"/>
        <rFont val="Times New Roman"/>
        <family val="1"/>
      </rPr>
      <t>=(1+1)/2*100=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</si>
  <si>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=100/100=</t>
    </r>
  </si>
  <si>
    <r>
      <t>Розрахунок кількості набраних балів за параметром порівняння результативності бюджетної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=1,0, що відповідає критерію оцінки  Іі≥1, то за цим параметром для даної програми нараховується 25</t>
    </r>
    <r>
      <rPr>
        <b/>
        <sz val="11"/>
        <rFont val="Times New Roman"/>
        <family val="1"/>
      </rPr>
      <t xml:space="preserve"> балів</t>
    </r>
    <r>
      <rPr>
        <sz val="11"/>
        <rFont val="Times New Roman"/>
        <family val="1"/>
      </rPr>
      <t>.</t>
    </r>
  </si>
  <si>
    <t>Е= 100+100+25=225</t>
  </si>
  <si>
    <t>Завдання 5:</t>
  </si>
  <si>
    <t>Противоепідемічні заходи</t>
  </si>
  <si>
    <t>Середні витрати на придбання  одного медичного обладнання</t>
  </si>
  <si>
    <t>Середня вартість одного балону кисню медичного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</si>
  <si>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(1777,87/1777,87+400/400)/2*100 = (1+1)/2*100 =</t>
    </r>
    <r>
      <rPr>
        <b/>
        <sz val="11"/>
        <rFont val="Times New Roman"/>
        <family val="1"/>
      </rPr>
      <t>100,0</t>
    </r>
  </si>
  <si>
    <r>
      <t>Розрахунок кількості набраних балів за параметром порівняння результативності бюджетної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 xml:space="preserve">=0, що відповідає критерію оцінки  Іі=0, то за цим параметром для даної програми нараховується 0 </t>
    </r>
    <r>
      <rPr>
        <b/>
        <sz val="11"/>
        <rFont val="Times New Roman"/>
        <family val="1"/>
      </rPr>
      <t xml:space="preserve"> балів</t>
    </r>
    <r>
      <rPr>
        <sz val="11"/>
        <rFont val="Times New Roman"/>
        <family val="1"/>
      </rPr>
      <t>.</t>
    </r>
  </si>
  <si>
    <t>Е= 100+100+0=200</t>
  </si>
  <si>
    <t>Е= (247,7+215,8+178,6+225+200)/5=213,42</t>
  </si>
  <si>
    <r>
      <t>Програма:</t>
    </r>
    <r>
      <rPr>
        <sz val="12"/>
        <rFont val="Times New Roman"/>
        <family val="1"/>
      </rPr>
      <t xml:space="preserve"> </t>
    </r>
  </si>
  <si>
    <r>
      <t>І(</t>
    </r>
    <r>
      <rPr>
        <vertAlign val="subscript"/>
        <sz val="12"/>
        <rFont val="Times New Roman"/>
        <family val="1"/>
      </rPr>
      <t>як)</t>
    </r>
    <r>
      <rPr>
        <sz val="12"/>
        <rFont val="Times New Roman"/>
        <family val="1"/>
      </rPr>
      <t>= (100/100)/1*100=1/1*100=</t>
    </r>
  </si>
  <si>
    <r>
      <t>Розрахунок кількості набраних балів за параметром порівняння результативності бюджетної програми із показниками попередніх періодів. Оскільки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 xml:space="preserve">=0,0, що відповідає критерію оцінки  Іі&lt;0,85, то за цим параметром для даної програми нараховується </t>
    </r>
    <r>
      <rPr>
        <b/>
        <sz val="12"/>
        <rFont val="Times New Roman"/>
        <family val="1"/>
      </rPr>
      <t>0 балів</t>
    </r>
    <r>
      <rPr>
        <sz val="12"/>
        <rFont val="Times New Roman"/>
        <family val="1"/>
      </rPr>
      <t>.</t>
    </r>
  </si>
  <si>
    <r>
      <t>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=100/0=</t>
    </r>
  </si>
  <si>
    <t xml:space="preserve">Інші програми та заходи у сфері  охорони здоров'я </t>
  </si>
  <si>
    <r>
      <t>1</t>
    </r>
    <r>
      <rPr>
        <sz val="12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</si>
  <si>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r>
      <t>2</t>
    </r>
    <r>
      <rPr>
        <sz val="12"/>
        <rFont val="Times New Roman"/>
        <family val="1"/>
      </rPr>
      <t>Зазначаються усі завдання, які мають низьку ефективність</t>
    </r>
  </si>
  <si>
    <t>0212152</t>
  </si>
  <si>
    <t>станом на 01.01.2021 року</t>
  </si>
  <si>
    <t xml:space="preserve"> Забезпечення профілактики захворювань населення та підтримки громадського здоров'я за місцем проживання (перебування)</t>
  </si>
  <si>
    <t>на обстеження  на ВІЛ-інфекцію і СНІД</t>
  </si>
  <si>
    <t>на обстеження на туберкульоз</t>
  </si>
  <si>
    <t>на забезпечення імунобіологічними препаратами проти вакцинокерованих інфекцій</t>
  </si>
  <si>
    <t>на забезпечення пільгового відпуску лікарських засобів за рецептами лікарів</t>
  </si>
  <si>
    <t>ветеранів ВОВ</t>
  </si>
  <si>
    <t>на обстеження на гемофілію</t>
  </si>
  <si>
    <t>на обстеження на ТОRCH-інфекції</t>
  </si>
  <si>
    <t xml:space="preserve">на забезпечення хворих </t>
  </si>
  <si>
    <t xml:space="preserve">рівень забезпечення потреби у коштах </t>
  </si>
  <si>
    <t>зменшення кількості штучного переривання вагітності</t>
  </si>
  <si>
    <t xml:space="preserve">вчасне виявлення туберкульозу </t>
  </si>
  <si>
    <r>
      <t>І</t>
    </r>
    <r>
      <rPr>
        <vertAlign val="subscript"/>
        <sz val="12"/>
        <rFont val="Times New Roman"/>
        <family val="1"/>
      </rPr>
      <t>(еф)</t>
    </r>
    <r>
      <rPr>
        <sz val="12"/>
        <rFont val="Times New Roman"/>
        <family val="1"/>
      </rPr>
      <t>= (30,23/3,27+30,15/117,12+0/2352,38+118,93/1000+1200/391,55+0/23100+22,61/15,24+56,31/56,31) /8*100= (9,24+0,26+0,00+0,12+0,33+0,00+1,48+1,00)/8*100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</si>
  <si>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(8,08/6,68+1339/1590) /2*100= (1,21+0,84)/2*100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</si>
  <si>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(48,3/57,7+51,6/70,1+3,3/2,2) /3*100 = (0,84+0,74+1,5)/3*100=</t>
    </r>
  </si>
  <si>
    <r>
      <t>І</t>
    </r>
    <r>
      <rPr>
        <vertAlign val="subscript"/>
        <sz val="11"/>
        <rFont val="Times New Roman"/>
        <family val="1"/>
      </rPr>
      <t>(еф) баз</t>
    </r>
    <r>
      <rPr>
        <sz val="11"/>
        <rFont val="Times New Roman"/>
        <family val="1"/>
      </rPr>
      <t>=(2,6/4,05+2120/3000)*100=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</si>
  <si>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=102,5/114,0=</t>
    </r>
  </si>
  <si>
    <r>
      <t>Розрахунок кількості набраних балів за параметром порівняння результативності бюджетної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=0,9, що відповідає критерію оцінки0,85&lt; І</t>
    </r>
    <r>
      <rPr>
        <vertAlign val="subscript"/>
        <sz val="11"/>
        <rFont val="Times New Roman"/>
        <family val="1"/>
      </rPr>
      <t>і&lt;</t>
    </r>
    <r>
      <rPr>
        <sz val="12"/>
        <rFont val="Calibri"/>
        <family val="2"/>
      </rPr>
      <t>1</t>
    </r>
    <r>
      <rPr>
        <sz val="11"/>
        <rFont val="Times New Roman"/>
        <family val="1"/>
      </rPr>
      <t xml:space="preserve">, то за цим параметром для даного завдання програми нараховується </t>
    </r>
    <r>
      <rPr>
        <b/>
        <sz val="11"/>
        <rFont val="Times New Roman"/>
        <family val="1"/>
      </rPr>
      <t>15 балів</t>
    </r>
    <r>
      <rPr>
        <sz val="11"/>
        <rFont val="Times New Roman"/>
        <family val="1"/>
      </rPr>
      <t>.</t>
    </r>
  </si>
  <si>
    <t>Е= 102,5+102,7+15=220,2</t>
  </si>
  <si>
    <r>
      <t>І(</t>
    </r>
    <r>
      <rPr>
        <vertAlign val="subscript"/>
        <sz val="12"/>
        <rFont val="Times New Roman"/>
        <family val="1"/>
      </rPr>
      <t>як)</t>
    </r>
    <r>
      <rPr>
        <sz val="12"/>
        <rFont val="Times New Roman"/>
        <family val="1"/>
      </rPr>
      <t>= (100/53+14,5/9,8+68,42/68,42) /3*100 = (1,89+1,48+1,0)/3*100=</t>
    </r>
  </si>
  <si>
    <r>
      <t>І</t>
    </r>
    <r>
      <rPr>
        <vertAlign val="subscript"/>
        <sz val="12"/>
        <rFont val="Times New Roman"/>
        <family val="1"/>
      </rPr>
      <t>(еф) баз</t>
    </r>
    <r>
      <rPr>
        <sz val="12"/>
        <rFont val="Times New Roman"/>
        <family val="1"/>
      </rPr>
      <t>=0</t>
    </r>
  </si>
  <si>
    <r>
      <t>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=145,7/0=</t>
    </r>
  </si>
  <si>
    <t>Е= 155,38+145,7+0=301,08</t>
  </si>
  <si>
    <t xml:space="preserve"> Зміцнення матеріально-технічної бази</t>
  </si>
  <si>
    <t>Витрати на придбання однієї одиниці медичного обладнання</t>
  </si>
  <si>
    <t>середня вартість за 1 одиницю меблів</t>
  </si>
  <si>
    <t>середня вартість за 1 одиницю господарчих товарів</t>
  </si>
  <si>
    <t>середня вартість ремонту</t>
  </si>
  <si>
    <t>Відсоток забезпечення</t>
  </si>
  <si>
    <t>х</t>
  </si>
  <si>
    <r>
      <t>І</t>
    </r>
    <r>
      <rPr>
        <vertAlign val="subscript"/>
        <sz val="12"/>
        <rFont val="Times New Roman"/>
        <family val="1"/>
      </rPr>
      <t>(еф)</t>
    </r>
    <r>
      <rPr>
        <sz val="12"/>
        <rFont val="Times New Roman"/>
        <family val="1"/>
      </rPr>
      <t>= (917589/917589+1425/1425+149/149+189999/189999)/4*100 = (1,0+1,0+1,0+1,0)/4*100 =</t>
    </r>
  </si>
  <si>
    <t>Е= 100+100+0=200,0</t>
  </si>
  <si>
    <t xml:space="preserve"> Проведення інвентаризації об'єктів майна комунальної власності КНП "Лиманська ЦРЛ" за адресою м. Лиман вул. Незалежності,64</t>
  </si>
  <si>
    <t>середня вартість інвентаризованого об'єкта</t>
  </si>
  <si>
    <r>
      <t>І</t>
    </r>
    <r>
      <rPr>
        <vertAlign val="subscript"/>
        <sz val="12"/>
        <rFont val="Times New Roman"/>
        <family val="1"/>
      </rPr>
      <t>(еф)</t>
    </r>
    <r>
      <rPr>
        <sz val="12"/>
        <rFont val="Times New Roman"/>
        <family val="1"/>
      </rPr>
      <t>= (3309/2356)/1*100 =1,4/1*100 =</t>
    </r>
    <r>
      <rPr>
        <b/>
        <sz val="12"/>
        <rFont val="Times New Roman"/>
        <family val="1"/>
      </rPr>
      <t>140</t>
    </r>
  </si>
  <si>
    <t>Е= 140,0+100+0=240,0</t>
  </si>
  <si>
    <t xml:space="preserve">Такий високий рівень ефективності пояснюється зменшенням фактичних середніх видатків на послуги одного інвентаризованого об"экта на суму 953,0грн. , внаслідок зменшення цінових пропозицій . Таким чином, відсоток забезпечення даного завдання програми збільшився на 40% .По кількості об"єктів розбіжностей немає.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</si>
  <si>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Забезпечення противоепідемічних заходів</t>
  </si>
  <si>
    <t>середня вартість однієї одиниці індивідуального захисту</t>
  </si>
  <si>
    <t xml:space="preserve">середня вартість 1 л </t>
  </si>
  <si>
    <t>середня вартість одного дезинфікуючого засобу та антисептика</t>
  </si>
  <si>
    <t>середня вартість 1 блоку</t>
  </si>
  <si>
    <t>середня вартість балона</t>
  </si>
  <si>
    <t>середня вартість однієї одиниці медичного обладнання</t>
  </si>
  <si>
    <r>
      <t>І</t>
    </r>
    <r>
      <rPr>
        <vertAlign val="subscript"/>
        <sz val="12"/>
        <rFont val="Times New Roman"/>
        <family val="1"/>
      </rPr>
      <t>(еф)</t>
    </r>
    <r>
      <rPr>
        <sz val="12"/>
        <rFont val="Times New Roman"/>
        <family val="1"/>
      </rPr>
      <t>= (70,14/59,27+26,48/26,33+197,25/195,82+6050/6050+400/399,77+58776,6/44043,77)/6*100 = (1,18+1,01+1,01+1,0+1,0+1,33)/6*100 =</t>
    </r>
    <r>
      <rPr>
        <b/>
        <sz val="12"/>
        <rFont val="Times New Roman"/>
        <family val="1"/>
      </rPr>
      <t>108,83</t>
    </r>
  </si>
  <si>
    <r>
      <t>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=108,83/0=</t>
    </r>
  </si>
  <si>
    <t>Розрахунок кількості набраних балів за параметром порівняння результативності бюджетної програми із показниками попередніх періодів. Оскільки Іі=0,0, що відповідає критерію оцінки  Іі&lt;0,85, то за цим параметром для даної програми нараховується 0 балів.</t>
  </si>
  <si>
    <t>Е= 108,83+100+0=208,83</t>
  </si>
  <si>
    <t>Е= (301,08+200+240+208,83)/4=237,48</t>
  </si>
  <si>
    <t>Завдання 1. Забезпечення профілактики захворювань населення та підтримки громадського здоров'я за місцем проживання (перебування)</t>
  </si>
  <si>
    <t xml:space="preserve">Завдання 2. Зміцнення матеріально-технічної бази </t>
  </si>
  <si>
    <t>Завдання 3 Проведення інвентаризації об'єктів майна комунальної власності КНП "Лиманська ЦРЛ" за адресою м. Лиман вул. Незалежності,64</t>
  </si>
  <si>
    <t>Завдання 4. Забезпечення противоепідемічних заходів</t>
  </si>
  <si>
    <t>_______________О.В.Журавльов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</si>
</sst>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"/>
    <numFmt numFmtId="181" formatCode="0.0%"/>
    <numFmt numFmtId="182" formatCode="#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0"/>
    <numFmt numFmtId="194" formatCode="0.00000000000"/>
    <numFmt numFmtId="195" formatCode="0.000000000"/>
    <numFmt numFmtId="196" formatCode="0.00000000"/>
  </numFmts>
  <fonts count="7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u val="single"/>
      <sz val="11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sz val="12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b/>
      <u val="single"/>
      <sz val="13"/>
      <name val="Times New Roman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bscript"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67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32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17" fillId="0" borderId="12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2" fontId="2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4" fillId="0" borderId="0" xfId="0" applyFont="1" applyBorder="1" applyAlignment="1">
      <alignment horizontal="left" wrapText="1"/>
    </xf>
    <xf numFmtId="0" fontId="3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14" fillId="0" borderId="12" xfId="0" applyFont="1" applyBorder="1" applyAlignment="1">
      <alignment vertical="center" wrapText="1"/>
    </xf>
    <xf numFmtId="0" fontId="14" fillId="34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center" vertical="center" wrapText="1"/>
    </xf>
    <xf numFmtId="3" fontId="14" fillId="0" borderId="12" xfId="0" applyNumberFormat="1" applyFont="1" applyBorder="1" applyAlignment="1">
      <alignment vertical="center" wrapText="1"/>
    </xf>
    <xf numFmtId="4" fontId="14" fillId="0" borderId="12" xfId="0" applyNumberFormat="1" applyFont="1" applyBorder="1" applyAlignment="1">
      <alignment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180" fontId="14" fillId="0" borderId="12" xfId="0" applyNumberFormat="1" applyFont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187" fontId="14" fillId="0" borderId="12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horizontal="justify" wrapText="1"/>
    </xf>
    <xf numFmtId="0" fontId="14" fillId="33" borderId="12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1" fontId="2" fillId="33" borderId="0" xfId="0" applyNumberFormat="1" applyFont="1" applyFill="1" applyAlignment="1">
      <alignment horizontal="left"/>
    </xf>
    <xf numFmtId="180" fontId="1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180" fontId="1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left"/>
    </xf>
    <xf numFmtId="0" fontId="68" fillId="33" borderId="0" xfId="0" applyFont="1" applyFill="1" applyAlignment="1">
      <alignment wrapText="1"/>
    </xf>
    <xf numFmtId="0" fontId="69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0" fillId="0" borderId="12" xfId="0" applyBorder="1" applyAlignment="1">
      <alignment/>
    </xf>
    <xf numFmtId="0" fontId="2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2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23" fillId="0" borderId="0" xfId="0" applyFont="1" applyAlignment="1">
      <alignment/>
    </xf>
    <xf numFmtId="180" fontId="1" fillId="33" borderId="0" xfId="0" applyNumberFormat="1" applyFont="1" applyFill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2" fontId="9" fillId="0" borderId="13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10" fillId="0" borderId="0" xfId="0" applyFont="1" applyAlignment="1">
      <alignment horizontal="justify"/>
    </xf>
    <xf numFmtId="49" fontId="10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" fontId="10" fillId="0" borderId="0" xfId="0" applyNumberFormat="1" applyFont="1" applyAlignment="1">
      <alignment horizontal="left"/>
    </xf>
    <xf numFmtId="180" fontId="9" fillId="33" borderId="0" xfId="0" applyNumberFormat="1" applyFont="1" applyFill="1" applyAlignment="1">
      <alignment horizontal="left"/>
    </xf>
    <xf numFmtId="2" fontId="10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180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justify"/>
    </xf>
    <xf numFmtId="0" fontId="10" fillId="33" borderId="0" xfId="0" applyFont="1" applyFill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justify" wrapText="1"/>
    </xf>
    <xf numFmtId="0" fontId="10" fillId="33" borderId="10" xfId="0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1" fontId="10" fillId="33" borderId="0" xfId="0" applyNumberFormat="1" applyFont="1" applyFill="1" applyAlignment="1">
      <alignment horizontal="left"/>
    </xf>
    <xf numFmtId="0" fontId="10" fillId="33" borderId="0" xfId="0" applyFont="1" applyFill="1" applyBorder="1" applyAlignment="1">
      <alignment horizontal="left"/>
    </xf>
    <xf numFmtId="2" fontId="10" fillId="33" borderId="0" xfId="0" applyNumberFormat="1" applyFont="1" applyFill="1" applyAlignment="1">
      <alignment horizontal="left"/>
    </xf>
    <xf numFmtId="0" fontId="70" fillId="33" borderId="0" xfId="0" applyFont="1" applyFill="1" applyAlignment="1">
      <alignment wrapText="1"/>
    </xf>
    <xf numFmtId="0" fontId="71" fillId="33" borderId="0" xfId="0" applyFont="1" applyFill="1" applyAlignment="1">
      <alignment wrapText="1"/>
    </xf>
    <xf numFmtId="0" fontId="9" fillId="33" borderId="0" xfId="0" applyFont="1" applyFill="1" applyAlignment="1">
      <alignment/>
    </xf>
    <xf numFmtId="0" fontId="19" fillId="0" borderId="12" xfId="0" applyFont="1" applyBorder="1" applyAlignment="1">
      <alignment wrapText="1"/>
    </xf>
    <xf numFmtId="2" fontId="19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0" xfId="0" applyFont="1" applyAlignment="1">
      <alignment/>
    </xf>
    <xf numFmtId="0" fontId="10" fillId="0" borderId="0" xfId="0" applyFont="1" applyAlignment="1">
      <alignment vertical="center"/>
    </xf>
    <xf numFmtId="0" fontId="19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180" fontId="10" fillId="0" borderId="10" xfId="0" applyNumberFormat="1" applyFont="1" applyBorder="1" applyAlignment="1">
      <alignment horizontal="center" wrapText="1"/>
    </xf>
    <xf numFmtId="0" fontId="4" fillId="32" borderId="12" xfId="0" applyFont="1" applyFill="1" applyBorder="1" applyAlignment="1">
      <alignment vertical="center" wrapText="1"/>
    </xf>
    <xf numFmtId="180" fontId="10" fillId="0" borderId="10" xfId="0" applyNumberFormat="1" applyFont="1" applyBorder="1" applyAlignment="1">
      <alignment horizontal="center"/>
    </xf>
    <xf numFmtId="180" fontId="9" fillId="0" borderId="0" xfId="0" applyNumberFormat="1" applyFont="1" applyAlignment="1">
      <alignment/>
    </xf>
    <xf numFmtId="2" fontId="24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" fontId="10" fillId="0" borderId="0" xfId="0" applyNumberFormat="1" applyFont="1" applyAlignment="1">
      <alignment horizontal="left" wrapText="1"/>
    </xf>
    <xf numFmtId="180" fontId="9" fillId="33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2" fontId="25" fillId="0" borderId="0" xfId="0" applyNumberFormat="1" applyFont="1" applyAlignment="1">
      <alignment wrapText="1"/>
    </xf>
    <xf numFmtId="0" fontId="68" fillId="33" borderId="0" xfId="0" applyFont="1" applyFill="1" applyAlignment="1">
      <alignment wrapText="1"/>
    </xf>
    <xf numFmtId="0" fontId="69" fillId="33" borderId="0" xfId="0" applyFont="1" applyFill="1" applyAlignment="1">
      <alignment wrapText="1"/>
    </xf>
    <xf numFmtId="0" fontId="1" fillId="33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left" wrapText="1"/>
    </xf>
    <xf numFmtId="0" fontId="22" fillId="33" borderId="0" xfId="0" applyFont="1" applyFill="1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0" fillId="33" borderId="11" xfId="0" applyFont="1" applyFill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left" wrapText="1"/>
    </xf>
    <xf numFmtId="0" fontId="70" fillId="33" borderId="0" xfId="0" applyFont="1" applyFill="1" applyAlignment="1">
      <alignment wrapText="1"/>
    </xf>
    <xf numFmtId="0" fontId="71" fillId="33" borderId="0" xfId="0" applyFont="1" applyFill="1" applyAlignment="1">
      <alignment wrapText="1"/>
    </xf>
    <xf numFmtId="0" fontId="9" fillId="33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0" fillId="33" borderId="11" xfId="0" applyFont="1" applyFill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left" wrapText="1"/>
    </xf>
    <xf numFmtId="0" fontId="27" fillId="33" borderId="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19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28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0" fillId="0" borderId="17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63"/>
  <sheetViews>
    <sheetView zoomScalePageLayoutView="0" workbookViewId="0" topLeftCell="A56">
      <selection activeCell="A32" sqref="A32:G62"/>
    </sheetView>
  </sheetViews>
  <sheetFormatPr defaultColWidth="9.00390625" defaultRowHeight="12.75"/>
  <cols>
    <col min="1" max="1" width="35.57421875" style="0" customWidth="1"/>
    <col min="2" max="2" width="20.140625" style="0" customWidth="1"/>
    <col min="3" max="4" width="13.57421875" style="0" customWidth="1"/>
    <col min="5" max="5" width="11.57421875" style="0" customWidth="1"/>
    <col min="6" max="7" width="12.28125" style="0" customWidth="1"/>
  </cols>
  <sheetData>
    <row r="1" spans="1:7" ht="12.75">
      <c r="A1" s="19"/>
      <c r="B1" s="19"/>
      <c r="C1" s="19"/>
      <c r="D1" s="19"/>
      <c r="E1" s="19"/>
      <c r="F1" s="19"/>
      <c r="G1" s="19"/>
    </row>
    <row r="2" spans="1:7" ht="37.5" customHeight="1">
      <c r="A2" s="153" t="s">
        <v>3</v>
      </c>
      <c r="B2" s="153"/>
      <c r="C2" s="153"/>
      <c r="D2" s="153"/>
      <c r="E2" s="153"/>
      <c r="F2" s="153"/>
      <c r="G2" s="153"/>
    </row>
    <row r="3" spans="1:7" ht="18.75">
      <c r="A3" s="1"/>
      <c r="B3" s="19"/>
      <c r="C3" s="19"/>
      <c r="D3" s="19"/>
      <c r="E3" s="19"/>
      <c r="F3" s="19"/>
      <c r="G3" s="35" t="s">
        <v>58</v>
      </c>
    </row>
    <row r="4" spans="1:7" ht="42" customHeight="1">
      <c r="A4" s="2" t="s">
        <v>0</v>
      </c>
      <c r="B4" s="154" t="s">
        <v>63</v>
      </c>
      <c r="C4" s="154"/>
      <c r="D4" s="154"/>
      <c r="E4" s="154"/>
      <c r="F4" s="154"/>
      <c r="G4" s="154"/>
    </row>
    <row r="5" spans="1:7" ht="28.5" customHeight="1">
      <c r="A5" s="4" t="s">
        <v>45</v>
      </c>
      <c r="B5" s="155" t="s">
        <v>46</v>
      </c>
      <c r="C5" s="155"/>
      <c r="D5" s="155"/>
      <c r="E5" s="155"/>
      <c r="F5" s="155"/>
      <c r="G5" s="155"/>
    </row>
    <row r="6" spans="1:7" ht="18.75">
      <c r="A6" s="1"/>
      <c r="B6" s="11"/>
      <c r="C6" s="11"/>
      <c r="D6" s="11"/>
      <c r="E6" s="11"/>
      <c r="F6" s="11"/>
      <c r="G6" s="11"/>
    </row>
    <row r="7" spans="1:7" ht="15">
      <c r="A7" s="156" t="s">
        <v>4</v>
      </c>
      <c r="B7" s="156"/>
      <c r="C7" s="156"/>
      <c r="D7" s="156"/>
      <c r="E7" s="156"/>
      <c r="F7" s="156"/>
      <c r="G7" s="156"/>
    </row>
    <row r="8" spans="1:11" ht="31.5" customHeight="1">
      <c r="A8" s="161" t="s">
        <v>5</v>
      </c>
      <c r="B8" s="165" t="s">
        <v>88</v>
      </c>
      <c r="C8" s="165"/>
      <c r="D8" s="165"/>
      <c r="E8" s="165" t="s">
        <v>72</v>
      </c>
      <c r="F8" s="165"/>
      <c r="G8" s="165"/>
      <c r="H8" s="162"/>
      <c r="I8" s="162"/>
      <c r="J8" s="162"/>
      <c r="K8" s="162"/>
    </row>
    <row r="9" spans="1:7" ht="22.5">
      <c r="A9" s="161"/>
      <c r="B9" s="7" t="s">
        <v>6</v>
      </c>
      <c r="C9" s="7" t="s">
        <v>7</v>
      </c>
      <c r="D9" s="7" t="s">
        <v>8</v>
      </c>
      <c r="E9" s="7" t="s">
        <v>6</v>
      </c>
      <c r="F9" s="7" t="s">
        <v>7</v>
      </c>
      <c r="G9" s="7" t="s">
        <v>8</v>
      </c>
    </row>
    <row r="10" spans="1:7" ht="15">
      <c r="A10" s="8" t="s">
        <v>9</v>
      </c>
      <c r="B10" s="9" t="s">
        <v>10</v>
      </c>
      <c r="C10" s="9" t="s">
        <v>10</v>
      </c>
      <c r="D10" s="9" t="s">
        <v>10</v>
      </c>
      <c r="E10" s="9" t="s">
        <v>10</v>
      </c>
      <c r="F10" s="9" t="s">
        <v>10</v>
      </c>
      <c r="G10" s="9" t="s">
        <v>10</v>
      </c>
    </row>
    <row r="11" spans="1:7" ht="15">
      <c r="A11" s="19" t="s">
        <v>47</v>
      </c>
      <c r="B11" s="6">
        <v>4.05</v>
      </c>
      <c r="C11" s="6">
        <v>2.6</v>
      </c>
      <c r="D11" s="10">
        <f>B11/C11</f>
        <v>1.5576923076923075</v>
      </c>
      <c r="E11" s="6">
        <v>6.68</v>
      </c>
      <c r="F11" s="6">
        <v>8.08</v>
      </c>
      <c r="G11" s="10">
        <f>F11/E11</f>
        <v>1.2095808383233533</v>
      </c>
    </row>
    <row r="12" spans="1:10" ht="17.25" customHeight="1">
      <c r="A12" s="36" t="s">
        <v>64</v>
      </c>
      <c r="B12" s="6">
        <v>3000</v>
      </c>
      <c r="C12" s="6">
        <v>2120</v>
      </c>
      <c r="D12" s="10">
        <f>C12/B12</f>
        <v>0.7066666666666667</v>
      </c>
      <c r="E12" s="6">
        <v>1590</v>
      </c>
      <c r="F12" s="6">
        <v>1339</v>
      </c>
      <c r="G12" s="10">
        <f>F12/E12</f>
        <v>0.8421383647798742</v>
      </c>
      <c r="H12" s="163"/>
      <c r="I12" s="163"/>
      <c r="J12" s="163"/>
    </row>
    <row r="13" spans="1:7" ht="15">
      <c r="A13" s="8" t="s">
        <v>12</v>
      </c>
      <c r="B13" s="6" t="s">
        <v>10</v>
      </c>
      <c r="C13" s="6" t="s">
        <v>10</v>
      </c>
      <c r="D13" s="6" t="s">
        <v>10</v>
      </c>
      <c r="E13" s="6" t="s">
        <v>10</v>
      </c>
      <c r="F13" s="6" t="s">
        <v>10</v>
      </c>
      <c r="G13" s="6" t="s">
        <v>10</v>
      </c>
    </row>
    <row r="14" spans="1:7" ht="26.25">
      <c r="A14" s="32" t="s">
        <v>48</v>
      </c>
      <c r="B14" s="6">
        <v>71.3</v>
      </c>
      <c r="C14" s="6">
        <v>61.8</v>
      </c>
      <c r="D14" s="38">
        <f>C14/B14</f>
        <v>0.8667601683029453</v>
      </c>
      <c r="E14" s="6">
        <v>57.7</v>
      </c>
      <c r="F14" s="6">
        <v>48.3</v>
      </c>
      <c r="G14" s="38">
        <f>F14/E14</f>
        <v>0.8370883882149046</v>
      </c>
    </row>
    <row r="15" spans="1:7" ht="26.25">
      <c r="A15" s="32" t="s">
        <v>49</v>
      </c>
      <c r="B15" s="6">
        <v>73.9</v>
      </c>
      <c r="C15" s="6">
        <v>70.1</v>
      </c>
      <c r="D15" s="38">
        <f>C15/B15</f>
        <v>0.9485791610284167</v>
      </c>
      <c r="E15" s="6">
        <v>70.1</v>
      </c>
      <c r="F15" s="6">
        <v>51.6</v>
      </c>
      <c r="G15" s="38">
        <f>F15/E15</f>
        <v>0.7360912981455064</v>
      </c>
    </row>
    <row r="16" spans="1:7" ht="26.25">
      <c r="A16" s="32" t="s">
        <v>50</v>
      </c>
      <c r="B16" s="6">
        <v>2</v>
      </c>
      <c r="C16" s="6">
        <v>2.2</v>
      </c>
      <c r="D16" s="38">
        <f>C16/B16</f>
        <v>1.1</v>
      </c>
      <c r="E16" s="6">
        <v>2.2</v>
      </c>
      <c r="F16" s="6">
        <v>3.3</v>
      </c>
      <c r="G16" s="38">
        <f>F16/E16</f>
        <v>1.4999999999999998</v>
      </c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2" t="s">
        <v>13</v>
      </c>
      <c r="B18" s="13"/>
      <c r="C18" s="13"/>
      <c r="D18" s="13"/>
      <c r="E18" s="13"/>
      <c r="F18" s="13"/>
      <c r="G18" s="13"/>
    </row>
    <row r="19" spans="1:7" ht="15">
      <c r="A19" s="13" t="s">
        <v>14</v>
      </c>
      <c r="B19" s="11"/>
      <c r="C19" s="11"/>
      <c r="D19" s="11"/>
      <c r="E19" s="11"/>
      <c r="F19" s="11"/>
      <c r="G19" s="11"/>
    </row>
    <row r="20" spans="1:7" ht="16.5">
      <c r="A20" s="13" t="s">
        <v>137</v>
      </c>
      <c r="B20" s="14"/>
      <c r="C20" s="78">
        <f>(1.21+0.84)/2*100</f>
        <v>102.49999999999999</v>
      </c>
      <c r="D20" s="14"/>
      <c r="E20" s="11"/>
      <c r="F20" s="11"/>
      <c r="G20" s="11"/>
    </row>
    <row r="21" spans="1:7" ht="15">
      <c r="A21" s="13" t="s">
        <v>15</v>
      </c>
      <c r="B21" s="11"/>
      <c r="C21" s="11"/>
      <c r="D21" s="11"/>
      <c r="E21" s="11"/>
      <c r="F21" s="11"/>
      <c r="G21" s="11"/>
    </row>
    <row r="22" spans="1:7" ht="16.5">
      <c r="A22" s="164" t="s">
        <v>138</v>
      </c>
      <c r="B22" s="164"/>
      <c r="C22" s="164"/>
      <c r="D22" s="164"/>
      <c r="E22" s="63">
        <f>(0.84+0.74+1.5)/3*100</f>
        <v>102.66666666666666</v>
      </c>
      <c r="F22" s="11"/>
      <c r="G22" s="11"/>
    </row>
    <row r="23" spans="1:7" ht="15">
      <c r="A23" s="13" t="s">
        <v>16</v>
      </c>
      <c r="B23" s="11"/>
      <c r="C23" s="11"/>
      <c r="D23" s="11"/>
      <c r="E23" s="11"/>
      <c r="F23" s="11"/>
      <c r="G23" s="11"/>
    </row>
    <row r="24" spans="1:7" ht="16.5">
      <c r="A24" s="13" t="s">
        <v>139</v>
      </c>
      <c r="B24" s="14" t="s">
        <v>73</v>
      </c>
      <c r="C24" s="14">
        <f>(1.56+0.71)/2*100</f>
        <v>113.5</v>
      </c>
      <c r="D24" s="11"/>
      <c r="E24" s="11"/>
      <c r="F24" s="11"/>
      <c r="G24" s="11"/>
    </row>
    <row r="25" spans="1:7" ht="16.5">
      <c r="A25" s="13" t="s">
        <v>140</v>
      </c>
      <c r="B25" s="15">
        <f>102.5/114</f>
        <v>0.8991228070175439</v>
      </c>
      <c r="C25" s="11"/>
      <c r="D25" s="11"/>
      <c r="E25" s="11"/>
      <c r="F25" s="11"/>
      <c r="G25" s="11"/>
    </row>
    <row r="26" spans="1:7" ht="46.5" customHeight="1">
      <c r="A26" s="158" t="s">
        <v>141</v>
      </c>
      <c r="B26" s="158"/>
      <c r="C26" s="158"/>
      <c r="D26" s="158"/>
      <c r="E26" s="158"/>
      <c r="F26" s="158"/>
      <c r="G26" s="158"/>
    </row>
    <row r="27" spans="1:7" ht="15">
      <c r="A27" s="12" t="s">
        <v>17</v>
      </c>
      <c r="B27" s="11"/>
      <c r="C27" s="11"/>
      <c r="D27" s="11"/>
      <c r="E27" s="11"/>
      <c r="F27" s="11"/>
      <c r="G27" s="11"/>
    </row>
    <row r="28" spans="1:7" ht="33" customHeight="1">
      <c r="A28" s="158" t="s">
        <v>65</v>
      </c>
      <c r="B28" s="158"/>
      <c r="C28" s="158"/>
      <c r="D28" s="159"/>
      <c r="E28" s="158"/>
      <c r="F28" s="158"/>
      <c r="G28" s="158"/>
    </row>
    <row r="29" spans="1:7" ht="15">
      <c r="A29" s="12" t="s">
        <v>142</v>
      </c>
      <c r="B29" s="11"/>
      <c r="C29" s="11"/>
      <c r="D29" s="11"/>
      <c r="E29" s="11"/>
      <c r="F29" s="11"/>
      <c r="G29" s="11"/>
    </row>
    <row r="30" spans="1:7" s="30" customFormat="1" ht="31.5" customHeight="1">
      <c r="A30" s="150" t="s">
        <v>66</v>
      </c>
      <c r="B30" s="150"/>
      <c r="C30" s="150"/>
      <c r="D30" s="150"/>
      <c r="E30" s="150"/>
      <c r="F30" s="150"/>
      <c r="G30" s="150"/>
    </row>
    <row r="31" spans="1:7" ht="15">
      <c r="A31" s="11"/>
      <c r="B31" s="11"/>
      <c r="C31" s="11"/>
      <c r="D31" s="11"/>
      <c r="E31" s="11"/>
      <c r="F31" s="11"/>
      <c r="G31" s="11"/>
    </row>
    <row r="32" spans="1:7" ht="15">
      <c r="A32" s="11"/>
      <c r="B32" s="11"/>
      <c r="C32" s="11"/>
      <c r="D32" s="11"/>
      <c r="E32" s="11"/>
      <c r="F32" s="11"/>
      <c r="G32" s="11"/>
    </row>
    <row r="33" spans="1:7" ht="14.25" customHeight="1">
      <c r="A33" s="4" t="s">
        <v>51</v>
      </c>
      <c r="B33" s="160" t="s">
        <v>67</v>
      </c>
      <c r="C33" s="160"/>
      <c r="D33" s="160"/>
      <c r="E33" s="160"/>
      <c r="F33" s="160"/>
      <c r="G33" s="160"/>
    </row>
    <row r="34" spans="1:7" ht="18.75">
      <c r="A34" s="1"/>
      <c r="B34" s="11"/>
      <c r="C34" s="11"/>
      <c r="D34" s="11"/>
      <c r="E34" s="11"/>
      <c r="F34" s="11"/>
      <c r="G34" s="11"/>
    </row>
    <row r="35" spans="1:7" ht="15">
      <c r="A35" s="156" t="s">
        <v>4</v>
      </c>
      <c r="B35" s="156"/>
      <c r="C35" s="156"/>
      <c r="D35" s="156"/>
      <c r="E35" s="156"/>
      <c r="F35" s="156"/>
      <c r="G35" s="156"/>
    </row>
    <row r="36" spans="1:7" ht="15" customHeight="1">
      <c r="A36" s="161" t="s">
        <v>5</v>
      </c>
      <c r="B36" s="165" t="s">
        <v>88</v>
      </c>
      <c r="C36" s="165"/>
      <c r="D36" s="165"/>
      <c r="E36" s="165" t="s">
        <v>72</v>
      </c>
      <c r="F36" s="165"/>
      <c r="G36" s="165"/>
    </row>
    <row r="37" spans="1:7" ht="22.5">
      <c r="A37" s="161"/>
      <c r="B37" s="7" t="s">
        <v>6</v>
      </c>
      <c r="C37" s="7" t="s">
        <v>7</v>
      </c>
      <c r="D37" s="7" t="s">
        <v>8</v>
      </c>
      <c r="E37" s="7" t="s">
        <v>6</v>
      </c>
      <c r="F37" s="7" t="s">
        <v>7</v>
      </c>
      <c r="G37" s="7" t="s">
        <v>8</v>
      </c>
    </row>
    <row r="38" spans="1:7" ht="15">
      <c r="A38" s="8" t="s">
        <v>9</v>
      </c>
      <c r="B38" s="9" t="s">
        <v>10</v>
      </c>
      <c r="C38" s="9" t="s">
        <v>10</v>
      </c>
      <c r="D38" s="9" t="s">
        <v>10</v>
      </c>
      <c r="E38" s="9" t="s">
        <v>10</v>
      </c>
      <c r="F38" s="9" t="s">
        <v>10</v>
      </c>
      <c r="G38" s="9" t="s">
        <v>10</v>
      </c>
    </row>
    <row r="39" spans="1:7" ht="29.25" customHeight="1">
      <c r="A39" s="37" t="s">
        <v>52</v>
      </c>
      <c r="B39" s="6">
        <v>319</v>
      </c>
      <c r="C39" s="6">
        <v>309.25</v>
      </c>
      <c r="D39" s="10">
        <f>C39/B39</f>
        <v>0.969435736677116</v>
      </c>
      <c r="E39" s="6">
        <v>231.75</v>
      </c>
      <c r="F39" s="6">
        <v>232</v>
      </c>
      <c r="G39" s="10">
        <f>F39/E39</f>
        <v>1.0010787486515642</v>
      </c>
    </row>
    <row r="40" spans="1:7" ht="26.25">
      <c r="A40" s="32" t="s">
        <v>53</v>
      </c>
      <c r="B40" s="6">
        <v>10</v>
      </c>
      <c r="C40" s="6">
        <v>8.5</v>
      </c>
      <c r="D40" s="10">
        <f>C40/B40</f>
        <v>0.85</v>
      </c>
      <c r="E40" s="6">
        <v>8.5</v>
      </c>
      <c r="F40" s="6">
        <v>11</v>
      </c>
      <c r="G40" s="10">
        <f>E40/F40</f>
        <v>0.7727272727272727</v>
      </c>
    </row>
    <row r="41" spans="1:7" ht="15" hidden="1">
      <c r="A41" s="32" t="s">
        <v>54</v>
      </c>
      <c r="B41" s="6">
        <v>192</v>
      </c>
      <c r="C41" s="6">
        <v>39</v>
      </c>
      <c r="D41" s="10">
        <f>B41/C41</f>
        <v>4.923076923076923</v>
      </c>
      <c r="E41" s="6">
        <v>192</v>
      </c>
      <c r="F41" s="6">
        <v>39</v>
      </c>
      <c r="G41" s="10">
        <f>E41/F41</f>
        <v>4.923076923076923</v>
      </c>
    </row>
    <row r="42" spans="1:7" ht="15">
      <c r="A42" s="8" t="s">
        <v>12</v>
      </c>
      <c r="B42" s="6" t="s">
        <v>10</v>
      </c>
      <c r="C42" s="6" t="s">
        <v>10</v>
      </c>
      <c r="D42" s="6" t="s">
        <v>10</v>
      </c>
      <c r="E42" s="6" t="s">
        <v>10</v>
      </c>
      <c r="F42" s="6" t="s">
        <v>10</v>
      </c>
      <c r="G42" s="6" t="s">
        <v>10</v>
      </c>
    </row>
    <row r="43" spans="1:7" ht="26.25">
      <c r="A43" s="32" t="s">
        <v>48</v>
      </c>
      <c r="B43" s="6">
        <v>71.3</v>
      </c>
      <c r="C43" s="6">
        <v>51.8</v>
      </c>
      <c r="D43" s="38">
        <f>C43/B43</f>
        <v>0.726507713884993</v>
      </c>
      <c r="E43" s="6">
        <v>51.8</v>
      </c>
      <c r="F43" s="6">
        <v>52.1</v>
      </c>
      <c r="G43" s="38">
        <f>F43/E43</f>
        <v>1.005791505791506</v>
      </c>
    </row>
    <row r="44" spans="1:7" ht="26.25">
      <c r="A44" s="32" t="s">
        <v>49</v>
      </c>
      <c r="B44" s="6">
        <v>73.9</v>
      </c>
      <c r="C44" s="6">
        <v>63.2</v>
      </c>
      <c r="D44" s="38">
        <f>C44/B44</f>
        <v>0.8552097428958051</v>
      </c>
      <c r="E44" s="6">
        <v>63.2</v>
      </c>
      <c r="F44" s="6">
        <v>66.3</v>
      </c>
      <c r="G44" s="38">
        <f>F44/E44</f>
        <v>1.0490506329113922</v>
      </c>
    </row>
    <row r="45" spans="1:7" ht="26.25">
      <c r="A45" s="32" t="s">
        <v>50</v>
      </c>
      <c r="B45" s="6">
        <v>2</v>
      </c>
      <c r="C45" s="6">
        <v>1.38</v>
      </c>
      <c r="D45" s="38">
        <f>C45/B45</f>
        <v>0.69</v>
      </c>
      <c r="E45" s="6">
        <v>1.38</v>
      </c>
      <c r="F45" s="6">
        <v>0.9</v>
      </c>
      <c r="G45" s="38">
        <f>F45/E45</f>
        <v>0.6521739130434784</v>
      </c>
    </row>
    <row r="46" spans="1:7" ht="15">
      <c r="A46" s="32" t="s">
        <v>55</v>
      </c>
      <c r="B46" s="6">
        <v>-0.2</v>
      </c>
      <c r="C46" s="6">
        <v>-0.58</v>
      </c>
      <c r="D46" s="38">
        <f>C46/B46</f>
        <v>2.8999999999999995</v>
      </c>
      <c r="E46" s="6">
        <v>-0.58</v>
      </c>
      <c r="F46" s="6">
        <v>-0.8</v>
      </c>
      <c r="G46" s="38">
        <f>F46/E46</f>
        <v>1.3793103448275863</v>
      </c>
    </row>
    <row r="47" spans="1:7" ht="15">
      <c r="A47" s="11"/>
      <c r="B47" s="11"/>
      <c r="C47" s="11"/>
      <c r="D47" s="11"/>
      <c r="E47" s="11"/>
      <c r="F47" s="11"/>
      <c r="G47" s="11"/>
    </row>
    <row r="48" spans="1:7" ht="15">
      <c r="A48" s="12" t="s">
        <v>13</v>
      </c>
      <c r="B48" s="13"/>
      <c r="C48" s="13"/>
      <c r="D48" s="13"/>
      <c r="E48" s="13"/>
      <c r="F48" s="13"/>
      <c r="G48" s="13"/>
    </row>
    <row r="49" spans="1:7" ht="15">
      <c r="A49" s="13" t="s">
        <v>14</v>
      </c>
      <c r="B49" s="11"/>
      <c r="C49" s="11"/>
      <c r="D49" s="11"/>
      <c r="E49" s="11"/>
      <c r="F49" s="11"/>
      <c r="G49" s="11"/>
    </row>
    <row r="50" spans="1:7" ht="16.5">
      <c r="A50" s="13" t="s">
        <v>74</v>
      </c>
      <c r="B50" s="14"/>
      <c r="C50" s="63">
        <f>(1+0.77)/2*100</f>
        <v>88.5</v>
      </c>
      <c r="E50" s="11"/>
      <c r="F50" s="11"/>
      <c r="G50" s="11"/>
    </row>
    <row r="51" spans="1:7" ht="15">
      <c r="A51" s="13" t="s">
        <v>15</v>
      </c>
      <c r="B51" s="11"/>
      <c r="C51" s="11"/>
      <c r="D51" s="11"/>
      <c r="E51" s="11"/>
      <c r="F51" s="11"/>
      <c r="G51" s="11"/>
    </row>
    <row r="52" spans="1:7" ht="16.5">
      <c r="A52" s="166" t="s">
        <v>75</v>
      </c>
      <c r="B52" s="166"/>
      <c r="C52" s="166"/>
      <c r="D52" s="166"/>
      <c r="E52" s="65">
        <f>(1.01+1.05+0.65+1.38)/4*100</f>
        <v>102.25</v>
      </c>
      <c r="F52" s="11"/>
      <c r="G52" s="11"/>
    </row>
    <row r="53" spans="1:7" ht="15">
      <c r="A53" s="13" t="s">
        <v>16</v>
      </c>
      <c r="B53" s="11"/>
      <c r="C53" s="11"/>
      <c r="D53" s="11"/>
      <c r="E53" s="11"/>
      <c r="F53" s="11"/>
      <c r="G53" s="11"/>
    </row>
    <row r="54" spans="1:7" ht="16.5">
      <c r="A54" s="13" t="s">
        <v>76</v>
      </c>
      <c r="B54" s="14">
        <f>(0.97+0.85)/2*100</f>
        <v>90.99999999999999</v>
      </c>
      <c r="C54" s="11"/>
      <c r="D54" s="11"/>
      <c r="E54" s="11"/>
      <c r="F54" s="11"/>
      <c r="G54" s="11"/>
    </row>
    <row r="55" spans="1:7" ht="16.5">
      <c r="A55" s="13" t="s">
        <v>77</v>
      </c>
      <c r="B55" s="15">
        <f>114.5/91</f>
        <v>1.2582417582417582</v>
      </c>
      <c r="C55" s="11"/>
      <c r="D55" s="11"/>
      <c r="E55" s="11"/>
      <c r="F55" s="11"/>
      <c r="G55" s="11"/>
    </row>
    <row r="56" spans="1:7" ht="29.25" customHeight="1">
      <c r="A56" s="157" t="s">
        <v>78</v>
      </c>
      <c r="B56" s="157"/>
      <c r="C56" s="157"/>
      <c r="D56" s="157"/>
      <c r="E56" s="157"/>
      <c r="F56" s="157"/>
      <c r="G56" s="157"/>
    </row>
    <row r="57" spans="1:7" ht="15">
      <c r="A57" s="12" t="s">
        <v>17</v>
      </c>
      <c r="B57" s="11"/>
      <c r="C57" s="11"/>
      <c r="D57" s="11"/>
      <c r="E57" s="11"/>
      <c r="F57" s="11"/>
      <c r="G57" s="11"/>
    </row>
    <row r="58" spans="1:7" ht="32.25" customHeight="1">
      <c r="A58" s="158" t="s">
        <v>18</v>
      </c>
      <c r="B58" s="158"/>
      <c r="C58" s="158"/>
      <c r="D58" s="158"/>
      <c r="E58" s="158"/>
      <c r="F58" s="158"/>
      <c r="G58" s="158"/>
    </row>
    <row r="59" spans="1:7" ht="15">
      <c r="A59" s="12" t="s">
        <v>79</v>
      </c>
      <c r="B59" s="11"/>
      <c r="C59" s="11"/>
      <c r="D59" s="11"/>
      <c r="E59" s="11"/>
      <c r="F59" s="11"/>
      <c r="G59" s="11"/>
    </row>
    <row r="60" spans="1:7" ht="30.75" customHeight="1">
      <c r="A60" s="150" t="s">
        <v>1</v>
      </c>
      <c r="B60" s="150"/>
      <c r="C60" s="150"/>
      <c r="D60" s="150"/>
      <c r="E60" s="150"/>
      <c r="F60" s="150"/>
      <c r="G60" s="150"/>
    </row>
    <row r="61" spans="1:7" ht="12.75">
      <c r="A61" s="19"/>
      <c r="B61" s="19"/>
      <c r="C61" s="19"/>
      <c r="D61" s="19"/>
      <c r="E61" s="19"/>
      <c r="F61" s="19"/>
      <c r="G61" s="19"/>
    </row>
    <row r="62" spans="1:7" ht="12.75">
      <c r="A62" s="19"/>
      <c r="B62" s="19"/>
      <c r="C62" s="19"/>
      <c r="D62" s="19"/>
      <c r="E62" s="19"/>
      <c r="F62" s="19"/>
      <c r="G62" s="19"/>
    </row>
    <row r="63" spans="1:7" ht="12.75" hidden="1">
      <c r="A63" s="19"/>
      <c r="B63" s="19"/>
      <c r="C63" s="19"/>
      <c r="D63" s="19"/>
      <c r="E63" s="19"/>
      <c r="F63" s="19"/>
      <c r="G63" s="19"/>
    </row>
    <row r="64" spans="1:7" ht="12.75">
      <c r="A64" s="19"/>
      <c r="B64" s="19"/>
      <c r="C64" s="19"/>
      <c r="D64" s="19"/>
      <c r="E64" s="19"/>
      <c r="F64" s="19"/>
      <c r="G64" s="19"/>
    </row>
    <row r="65" spans="1:7" ht="15" customHeight="1">
      <c r="A65" s="144"/>
      <c r="B65" s="144"/>
      <c r="C65" s="144"/>
      <c r="D65" s="144"/>
      <c r="E65" s="144"/>
      <c r="F65" s="144"/>
      <c r="G65" s="144"/>
    </row>
    <row r="67" spans="1:7" ht="33.75" customHeight="1">
      <c r="A67" s="53" t="s">
        <v>59</v>
      </c>
      <c r="B67" s="167" t="s">
        <v>80</v>
      </c>
      <c r="C67" s="167"/>
      <c r="D67" s="167"/>
      <c r="E67" s="167"/>
      <c r="F67" s="167"/>
      <c r="G67" s="167"/>
    </row>
    <row r="68" spans="1:7" ht="15.75" customHeight="1">
      <c r="A68" s="42"/>
      <c r="B68" s="43"/>
      <c r="C68" s="43"/>
      <c r="D68" s="43"/>
      <c r="E68" s="43"/>
      <c r="F68" s="43"/>
      <c r="G68" s="43"/>
    </row>
    <row r="69" spans="1:7" ht="14.25" customHeight="1">
      <c r="A69" s="145" t="s">
        <v>4</v>
      </c>
      <c r="B69" s="145"/>
      <c r="C69" s="145"/>
      <c r="D69" s="145"/>
      <c r="E69" s="145"/>
      <c r="F69" s="145"/>
      <c r="G69" s="145"/>
    </row>
    <row r="72" spans="1:7" ht="15">
      <c r="A72" s="146" t="s">
        <v>5</v>
      </c>
      <c r="B72" s="148" t="s">
        <v>88</v>
      </c>
      <c r="C72" s="148"/>
      <c r="D72" s="148"/>
      <c r="E72" s="148" t="s">
        <v>72</v>
      </c>
      <c r="F72" s="148"/>
      <c r="G72" s="148"/>
    </row>
    <row r="73" spans="1:7" ht="22.5">
      <c r="A73" s="152"/>
      <c r="B73" s="51" t="s">
        <v>6</v>
      </c>
      <c r="C73" s="51" t="s">
        <v>7</v>
      </c>
      <c r="D73" s="51" t="s">
        <v>8</v>
      </c>
      <c r="E73" s="51" t="s">
        <v>6</v>
      </c>
      <c r="F73" s="51" t="s">
        <v>7</v>
      </c>
      <c r="G73" s="51" t="s">
        <v>8</v>
      </c>
    </row>
    <row r="74" spans="1:7" ht="15.75">
      <c r="A74" s="44" t="s">
        <v>89</v>
      </c>
      <c r="B74" s="52"/>
      <c r="C74" s="52"/>
      <c r="D74" s="52"/>
      <c r="E74" s="52"/>
      <c r="F74" s="52"/>
      <c r="G74" s="52"/>
    </row>
    <row r="75" spans="1:7" ht="31.5">
      <c r="A75" s="45" t="s">
        <v>81</v>
      </c>
      <c r="B75" s="46">
        <v>0</v>
      </c>
      <c r="C75" s="46">
        <v>0</v>
      </c>
      <c r="D75" s="49">
        <v>0</v>
      </c>
      <c r="E75" s="47">
        <v>5.94</v>
      </c>
      <c r="F75" s="48">
        <v>10</v>
      </c>
      <c r="G75" s="55">
        <f>E75/F75</f>
        <v>0.5940000000000001</v>
      </c>
    </row>
    <row r="76" spans="1:7" ht="47.25">
      <c r="A76" s="45" t="s">
        <v>82</v>
      </c>
      <c r="B76" s="46">
        <v>0</v>
      </c>
      <c r="C76" s="46">
        <v>0</v>
      </c>
      <c r="D76" s="49">
        <v>0</v>
      </c>
      <c r="E76" s="47">
        <v>0.95</v>
      </c>
      <c r="F76" s="48">
        <v>1</v>
      </c>
      <c r="G76" s="55">
        <f aca="true" t="shared" si="0" ref="G76:G81">E76/F76</f>
        <v>0.95</v>
      </c>
    </row>
    <row r="77" spans="1:7" ht="31.5">
      <c r="A77" s="45" t="s">
        <v>83</v>
      </c>
      <c r="B77" s="46">
        <v>0</v>
      </c>
      <c r="C77" s="46">
        <v>0</v>
      </c>
      <c r="D77" s="49">
        <v>0</v>
      </c>
      <c r="E77" s="48">
        <v>0.02</v>
      </c>
      <c r="F77" s="48">
        <v>0.04</v>
      </c>
      <c r="G77" s="55">
        <f t="shared" si="0"/>
        <v>0.5</v>
      </c>
    </row>
    <row r="78" spans="1:7" ht="31.5">
      <c r="A78" s="45" t="s">
        <v>84</v>
      </c>
      <c r="B78" s="46">
        <v>0</v>
      </c>
      <c r="C78" s="46">
        <v>0</v>
      </c>
      <c r="D78" s="49">
        <v>0</v>
      </c>
      <c r="E78" s="48">
        <v>0.04</v>
      </c>
      <c r="F78" s="48">
        <f>E78+D78</f>
        <v>0.04</v>
      </c>
      <c r="G78" s="55">
        <f t="shared" si="0"/>
        <v>1</v>
      </c>
    </row>
    <row r="79" spans="1:7" ht="15.75">
      <c r="A79" s="45" t="s">
        <v>85</v>
      </c>
      <c r="B79" s="46">
        <v>0</v>
      </c>
      <c r="C79" s="46">
        <v>0</v>
      </c>
      <c r="D79" s="49">
        <v>0</v>
      </c>
      <c r="E79" s="48">
        <v>0.03</v>
      </c>
      <c r="F79" s="48">
        <v>0.05</v>
      </c>
      <c r="G79" s="55">
        <f t="shared" si="0"/>
        <v>0.6</v>
      </c>
    </row>
    <row r="80" spans="1:7" ht="15.75">
      <c r="A80" s="45" t="s">
        <v>86</v>
      </c>
      <c r="B80" s="46">
        <v>0</v>
      </c>
      <c r="C80" s="46">
        <v>0</v>
      </c>
      <c r="D80" s="49">
        <v>0</v>
      </c>
      <c r="E80" s="48">
        <v>10</v>
      </c>
      <c r="F80" s="48">
        <v>12</v>
      </c>
      <c r="G80" s="55">
        <f t="shared" si="0"/>
        <v>0.8333333333333334</v>
      </c>
    </row>
    <row r="81" spans="1:7" ht="15.75">
      <c r="A81" s="45" t="s">
        <v>87</v>
      </c>
      <c r="B81" s="46">
        <v>0</v>
      </c>
      <c r="C81" s="46">
        <v>0</v>
      </c>
      <c r="D81" s="49">
        <v>0</v>
      </c>
      <c r="E81" s="48">
        <v>44.5</v>
      </c>
      <c r="F81" s="50">
        <v>44.6</v>
      </c>
      <c r="G81" s="55">
        <f t="shared" si="0"/>
        <v>0.9977578475336323</v>
      </c>
    </row>
    <row r="82" spans="1:7" ht="15">
      <c r="A82" s="56" t="s">
        <v>12</v>
      </c>
      <c r="B82" s="54" t="s">
        <v>10</v>
      </c>
      <c r="C82" s="54" t="s">
        <v>10</v>
      </c>
      <c r="D82" s="54" t="s">
        <v>10</v>
      </c>
      <c r="E82" s="54" t="s">
        <v>10</v>
      </c>
      <c r="F82" s="54" t="s">
        <v>10</v>
      </c>
      <c r="G82" s="54" t="s">
        <v>10</v>
      </c>
    </row>
    <row r="83" spans="1:7" ht="15.75">
      <c r="A83" s="57" t="s">
        <v>68</v>
      </c>
      <c r="B83" s="54">
        <v>0</v>
      </c>
      <c r="C83" s="54">
        <v>0</v>
      </c>
      <c r="D83" s="58">
        <v>0</v>
      </c>
      <c r="E83" s="54">
        <v>100</v>
      </c>
      <c r="F83" s="54">
        <v>100</v>
      </c>
      <c r="G83" s="58">
        <f>F83/E83</f>
        <v>1</v>
      </c>
    </row>
    <row r="84" spans="1:7" ht="12.75">
      <c r="A84" s="59"/>
      <c r="B84" s="59"/>
      <c r="C84" s="59"/>
      <c r="D84" s="59"/>
      <c r="E84" s="59"/>
      <c r="F84" s="59"/>
      <c r="G84" s="59"/>
    </row>
    <row r="85" spans="1:7" ht="15">
      <c r="A85" s="60" t="s">
        <v>13</v>
      </c>
      <c r="B85" s="61"/>
      <c r="C85" s="61"/>
      <c r="D85" s="61"/>
      <c r="E85" s="61"/>
      <c r="F85" s="61"/>
      <c r="G85" s="61"/>
    </row>
    <row r="86" spans="1:7" ht="15">
      <c r="A86" s="61" t="s">
        <v>14</v>
      </c>
      <c r="B86" s="43"/>
      <c r="C86" s="43"/>
      <c r="D86" s="43"/>
      <c r="E86" s="43"/>
      <c r="F86" s="43"/>
      <c r="G86" s="43"/>
    </row>
    <row r="87" spans="1:7" ht="16.5">
      <c r="A87" s="61" t="s">
        <v>91</v>
      </c>
      <c r="B87" s="62"/>
      <c r="C87" s="63"/>
      <c r="D87" s="59"/>
      <c r="E87" s="43"/>
      <c r="F87" s="43"/>
      <c r="G87" s="43"/>
    </row>
    <row r="88" spans="1:7" ht="15">
      <c r="A88" s="61" t="s">
        <v>15</v>
      </c>
      <c r="B88" s="43"/>
      <c r="C88" s="43"/>
      <c r="D88" s="43"/>
      <c r="E88" s="43"/>
      <c r="F88" s="43"/>
      <c r="G88" s="43"/>
    </row>
    <row r="89" spans="1:7" ht="16.5">
      <c r="A89" s="64" t="s">
        <v>90</v>
      </c>
      <c r="B89" s="65">
        <f>1/1*100</f>
        <v>100</v>
      </c>
      <c r="C89" s="64"/>
      <c r="D89" s="64"/>
      <c r="E89" s="59"/>
      <c r="F89" s="43"/>
      <c r="G89" s="43"/>
    </row>
    <row r="90" spans="1:7" ht="15">
      <c r="A90" s="61" t="s">
        <v>16</v>
      </c>
      <c r="B90" s="43"/>
      <c r="C90" s="43"/>
      <c r="D90" s="43"/>
      <c r="E90" s="43"/>
      <c r="F90" s="43"/>
      <c r="G90" s="43"/>
    </row>
    <row r="91" spans="1:7" ht="16.5">
      <c r="A91" s="61" t="s">
        <v>93</v>
      </c>
      <c r="B91" s="62">
        <f>0/7*100</f>
        <v>0</v>
      </c>
      <c r="C91" s="43"/>
      <c r="D91" s="43"/>
      <c r="E91" s="43"/>
      <c r="F91" s="43"/>
      <c r="G91" s="43"/>
    </row>
    <row r="92" spans="1:7" ht="15" customHeight="1">
      <c r="A92" s="61" t="s">
        <v>92</v>
      </c>
      <c r="B92" s="66">
        <v>0</v>
      </c>
      <c r="C92" s="43"/>
      <c r="D92" s="43"/>
      <c r="E92" s="43"/>
      <c r="F92" s="43"/>
      <c r="G92" s="43"/>
    </row>
    <row r="93" spans="1:7" ht="36" customHeight="1">
      <c r="A93" s="149" t="s">
        <v>95</v>
      </c>
      <c r="B93" s="149"/>
      <c r="C93" s="149"/>
      <c r="D93" s="149"/>
      <c r="E93" s="149"/>
      <c r="F93" s="149"/>
      <c r="G93" s="149"/>
    </row>
    <row r="94" spans="1:7" ht="15">
      <c r="A94" s="60" t="s">
        <v>17</v>
      </c>
      <c r="B94" s="43"/>
      <c r="C94" s="43"/>
      <c r="D94" s="43"/>
      <c r="E94" s="43"/>
      <c r="F94" s="43"/>
      <c r="G94" s="43"/>
    </row>
    <row r="95" spans="1:7" ht="29.25" customHeight="1">
      <c r="A95" s="149" t="s">
        <v>62</v>
      </c>
      <c r="B95" s="149"/>
      <c r="C95" s="149"/>
      <c r="D95" s="149"/>
      <c r="E95" s="149"/>
      <c r="F95" s="149"/>
      <c r="G95" s="149"/>
    </row>
    <row r="96" spans="1:7" ht="15">
      <c r="A96" s="60" t="s">
        <v>94</v>
      </c>
      <c r="B96" s="43"/>
      <c r="C96" s="43"/>
      <c r="D96" s="43"/>
      <c r="E96" s="43"/>
      <c r="F96" s="43"/>
      <c r="G96" s="43"/>
    </row>
    <row r="97" spans="1:7" ht="15">
      <c r="A97" s="150" t="s">
        <v>1</v>
      </c>
      <c r="B97" s="150"/>
      <c r="C97" s="150"/>
      <c r="D97" s="150"/>
      <c r="E97" s="150"/>
      <c r="F97" s="150"/>
      <c r="G97" s="150"/>
    </row>
    <row r="98" spans="1:7" ht="12.75">
      <c r="A98" s="59"/>
      <c r="B98" s="59"/>
      <c r="C98" s="59"/>
      <c r="D98" s="59"/>
      <c r="E98" s="59"/>
      <c r="F98" s="59"/>
      <c r="G98" s="59"/>
    </row>
    <row r="99" spans="1:7" ht="13.5">
      <c r="A99" s="141" t="s">
        <v>69</v>
      </c>
      <c r="B99" s="142"/>
      <c r="C99" s="142"/>
      <c r="D99" s="142"/>
      <c r="E99" s="142"/>
      <c r="F99" s="142"/>
      <c r="G99" s="142"/>
    </row>
    <row r="100" spans="1:7" ht="15">
      <c r="A100" s="67"/>
      <c r="B100" s="68"/>
      <c r="C100" s="68"/>
      <c r="D100" s="68"/>
      <c r="E100" s="68"/>
      <c r="F100" s="68"/>
      <c r="G100" s="68"/>
    </row>
    <row r="101" spans="1:7" ht="15">
      <c r="A101" s="69"/>
      <c r="B101" s="43"/>
      <c r="C101" s="43"/>
      <c r="D101" s="43"/>
      <c r="E101" s="43"/>
      <c r="F101" s="43"/>
      <c r="G101" s="43"/>
    </row>
    <row r="102" spans="1:7" ht="14.25">
      <c r="A102" s="143"/>
      <c r="B102" s="143"/>
      <c r="C102" s="143"/>
      <c r="D102" s="143"/>
      <c r="E102" s="143"/>
      <c r="F102" s="143"/>
      <c r="G102" s="143"/>
    </row>
    <row r="104" spans="1:7" ht="16.5">
      <c r="A104" s="53" t="s">
        <v>96</v>
      </c>
      <c r="B104" s="151" t="s">
        <v>97</v>
      </c>
      <c r="C104" s="151"/>
      <c r="D104" s="151"/>
      <c r="E104" s="151"/>
      <c r="F104" s="151"/>
      <c r="G104" s="151"/>
    </row>
    <row r="105" spans="1:7" ht="18" customHeight="1">
      <c r="A105" s="42"/>
      <c r="B105" s="43"/>
      <c r="C105" s="43"/>
      <c r="D105" s="43"/>
      <c r="E105" s="43"/>
      <c r="F105" s="43"/>
      <c r="G105" s="43"/>
    </row>
    <row r="106" spans="1:7" ht="15" hidden="1">
      <c r="A106" s="145" t="s">
        <v>4</v>
      </c>
      <c r="B106" s="145"/>
      <c r="C106" s="145"/>
      <c r="D106" s="145"/>
      <c r="E106" s="145"/>
      <c r="F106" s="145"/>
      <c r="G106" s="145"/>
    </row>
    <row r="107" ht="12.75" hidden="1"/>
    <row r="109" spans="1:7" ht="15">
      <c r="A109" s="146" t="s">
        <v>5</v>
      </c>
      <c r="B109" s="148" t="s">
        <v>88</v>
      </c>
      <c r="C109" s="148"/>
      <c r="D109" s="148"/>
      <c r="E109" s="148" t="s">
        <v>72</v>
      </c>
      <c r="F109" s="148"/>
      <c r="G109" s="148"/>
    </row>
    <row r="110" spans="1:7" ht="22.5">
      <c r="A110" s="147"/>
      <c r="B110" s="51" t="s">
        <v>6</v>
      </c>
      <c r="C110" s="51" t="s">
        <v>7</v>
      </c>
      <c r="D110" s="51" t="s">
        <v>8</v>
      </c>
      <c r="E110" s="51" t="s">
        <v>6</v>
      </c>
      <c r="F110" s="51" t="s">
        <v>7</v>
      </c>
      <c r="G110" s="51" t="s">
        <v>8</v>
      </c>
    </row>
    <row r="111" spans="1:7" ht="37.5" customHeight="1">
      <c r="A111" s="73" t="s">
        <v>99</v>
      </c>
      <c r="B111" s="70">
        <v>0</v>
      </c>
      <c r="C111" s="70">
        <v>0</v>
      </c>
      <c r="D111" s="70">
        <v>0</v>
      </c>
      <c r="E111" s="70">
        <v>3271</v>
      </c>
      <c r="F111" s="70">
        <v>3267</v>
      </c>
      <c r="G111" s="74">
        <f>F111/E111</f>
        <v>0.9987771323754203</v>
      </c>
    </row>
    <row r="112" spans="1:7" ht="27.75" customHeight="1">
      <c r="A112" s="73" t="s">
        <v>100</v>
      </c>
      <c r="B112" s="75">
        <v>1200000</v>
      </c>
      <c r="C112" s="75">
        <v>1195000</v>
      </c>
      <c r="D112" s="74">
        <f>C112/B112</f>
        <v>0.9958333333333333</v>
      </c>
      <c r="E112" s="70">
        <v>54859</v>
      </c>
      <c r="F112" s="70">
        <v>54859</v>
      </c>
      <c r="G112" s="74">
        <f>F112/E112</f>
        <v>1</v>
      </c>
    </row>
    <row r="113" spans="1:7" ht="12.75">
      <c r="A113" s="71" t="s">
        <v>98</v>
      </c>
      <c r="B113" s="70"/>
      <c r="C113" s="70"/>
      <c r="D113" s="70"/>
      <c r="E113" s="70"/>
      <c r="F113" s="70"/>
      <c r="G113" s="70"/>
    </row>
    <row r="114" spans="1:7" ht="12.75">
      <c r="A114" s="72" t="s">
        <v>68</v>
      </c>
      <c r="B114" s="70">
        <v>100</v>
      </c>
      <c r="C114" s="70">
        <v>100</v>
      </c>
      <c r="D114" s="70">
        <v>1</v>
      </c>
      <c r="E114" s="70">
        <v>100</v>
      </c>
      <c r="F114" s="70">
        <v>100</v>
      </c>
      <c r="G114" s="70">
        <v>1</v>
      </c>
    </row>
    <row r="116" spans="1:7" ht="15">
      <c r="A116" s="60" t="s">
        <v>13</v>
      </c>
      <c r="B116" s="61"/>
      <c r="C116" s="61"/>
      <c r="D116" s="61"/>
      <c r="E116" s="61"/>
      <c r="F116" s="61"/>
      <c r="G116" s="61"/>
    </row>
    <row r="117" spans="1:7" ht="15">
      <c r="A117" s="61" t="s">
        <v>14</v>
      </c>
      <c r="B117" s="43"/>
      <c r="C117" s="43"/>
      <c r="D117" s="43"/>
      <c r="E117" s="43"/>
      <c r="F117" s="43"/>
      <c r="G117" s="43"/>
    </row>
    <row r="118" spans="1:7" ht="16.5">
      <c r="A118" s="61" t="s">
        <v>101</v>
      </c>
      <c r="B118" s="62"/>
      <c r="C118" s="63"/>
      <c r="D118" s="59"/>
      <c r="E118" s="43"/>
      <c r="F118" s="43"/>
      <c r="G118" s="43"/>
    </row>
    <row r="119" spans="1:7" ht="15">
      <c r="A119" s="61" t="s">
        <v>15</v>
      </c>
      <c r="B119" s="43"/>
      <c r="C119" s="43"/>
      <c r="D119" s="43"/>
      <c r="E119" s="43"/>
      <c r="F119" s="43"/>
      <c r="G119" s="43"/>
    </row>
    <row r="120" spans="1:7" ht="16.5">
      <c r="A120" s="64" t="s">
        <v>90</v>
      </c>
      <c r="B120" s="65">
        <f>1/1*100</f>
        <v>100</v>
      </c>
      <c r="C120" s="64"/>
      <c r="D120" s="64"/>
      <c r="E120" s="59"/>
      <c r="F120" s="43"/>
      <c r="G120" s="43"/>
    </row>
    <row r="121" spans="1:7" ht="15">
      <c r="A121" s="61" t="s">
        <v>16</v>
      </c>
      <c r="B121" s="43"/>
      <c r="C121" s="43"/>
      <c r="D121" s="43"/>
      <c r="E121" s="43"/>
      <c r="F121" s="43"/>
      <c r="G121" s="43"/>
    </row>
    <row r="122" spans="1:7" ht="16.5">
      <c r="A122" s="61" t="s">
        <v>103</v>
      </c>
      <c r="B122" s="62">
        <f>(1+1)/2*100</f>
        <v>100</v>
      </c>
      <c r="C122" s="43"/>
      <c r="D122" s="43"/>
      <c r="E122" s="43"/>
      <c r="F122" s="43"/>
      <c r="G122" s="43"/>
    </row>
    <row r="123" spans="1:7" ht="16.5">
      <c r="A123" s="61" t="s">
        <v>104</v>
      </c>
      <c r="B123" s="66">
        <f>100/100</f>
        <v>1</v>
      </c>
      <c r="C123" s="43"/>
      <c r="D123" s="43"/>
      <c r="E123" s="43"/>
      <c r="F123" s="43"/>
      <c r="G123" s="43"/>
    </row>
    <row r="124" spans="1:7" ht="42" customHeight="1">
      <c r="A124" s="149" t="s">
        <v>105</v>
      </c>
      <c r="B124" s="149"/>
      <c r="C124" s="149"/>
      <c r="D124" s="149"/>
      <c r="E124" s="149"/>
      <c r="F124" s="149"/>
      <c r="G124" s="149"/>
    </row>
    <row r="125" spans="1:7" ht="15">
      <c r="A125" s="60" t="s">
        <v>17</v>
      </c>
      <c r="B125" s="43"/>
      <c r="C125" s="43"/>
      <c r="D125" s="43"/>
      <c r="E125" s="43"/>
      <c r="F125" s="43"/>
      <c r="G125" s="43"/>
    </row>
    <row r="126" spans="1:7" ht="15">
      <c r="A126" s="149" t="s">
        <v>62</v>
      </c>
      <c r="B126" s="149"/>
      <c r="C126" s="149"/>
      <c r="D126" s="149"/>
      <c r="E126" s="149"/>
      <c r="F126" s="149"/>
      <c r="G126" s="149"/>
    </row>
    <row r="127" spans="1:7" ht="15">
      <c r="A127" s="60" t="s">
        <v>106</v>
      </c>
      <c r="B127" s="43"/>
      <c r="C127" s="43"/>
      <c r="D127" s="43"/>
      <c r="E127" s="43"/>
      <c r="F127" s="43"/>
      <c r="G127" s="43"/>
    </row>
    <row r="128" spans="1:7" ht="29.25" customHeight="1">
      <c r="A128" s="150" t="s">
        <v>1</v>
      </c>
      <c r="B128" s="150"/>
      <c r="C128" s="150"/>
      <c r="D128" s="150"/>
      <c r="E128" s="150"/>
      <c r="F128" s="150"/>
      <c r="G128" s="150"/>
    </row>
    <row r="129" spans="1:7" ht="12.75">
      <c r="A129" s="59"/>
      <c r="B129" s="59"/>
      <c r="C129" s="59"/>
      <c r="D129" s="59"/>
      <c r="E129" s="59"/>
      <c r="F129" s="59"/>
      <c r="G129" s="59"/>
    </row>
    <row r="130" spans="1:7" ht="13.5">
      <c r="A130" s="141" t="s">
        <v>69</v>
      </c>
      <c r="B130" s="142"/>
      <c r="C130" s="142"/>
      <c r="D130" s="142"/>
      <c r="E130" s="142"/>
      <c r="F130" s="142"/>
      <c r="G130" s="142"/>
    </row>
    <row r="131" ht="27" customHeight="1"/>
    <row r="132" spans="1:7" ht="16.5">
      <c r="A132" s="53" t="s">
        <v>107</v>
      </c>
      <c r="B132" s="151" t="s">
        <v>108</v>
      </c>
      <c r="C132" s="151"/>
      <c r="D132" s="151"/>
      <c r="E132" s="151"/>
      <c r="F132" s="151"/>
      <c r="G132" s="151"/>
    </row>
    <row r="133" spans="1:7" ht="18.75">
      <c r="A133" s="42"/>
      <c r="B133" s="43"/>
      <c r="C133" s="43"/>
      <c r="D133" s="43"/>
      <c r="E133" s="43"/>
      <c r="F133" s="43"/>
      <c r="G133" s="43"/>
    </row>
    <row r="134" spans="1:10" ht="15">
      <c r="A134" s="145" t="s">
        <v>4</v>
      </c>
      <c r="B134" s="145"/>
      <c r="C134" s="145"/>
      <c r="D134" s="145"/>
      <c r="E134" s="145"/>
      <c r="F134" s="145"/>
      <c r="G134" s="145"/>
      <c r="J134" s="77"/>
    </row>
    <row r="135" ht="17.25" customHeight="1"/>
    <row r="137" spans="1:7" ht="15">
      <c r="A137" s="146" t="s">
        <v>5</v>
      </c>
      <c r="B137" s="148" t="s">
        <v>88</v>
      </c>
      <c r="C137" s="148"/>
      <c r="D137" s="148"/>
      <c r="E137" s="148" t="s">
        <v>72</v>
      </c>
      <c r="F137" s="148"/>
      <c r="G137" s="148"/>
    </row>
    <row r="138" spans="1:7" ht="22.5">
      <c r="A138" s="147"/>
      <c r="B138" s="51" t="s">
        <v>6</v>
      </c>
      <c r="C138" s="51" t="s">
        <v>7</v>
      </c>
      <c r="D138" s="51" t="s">
        <v>8</v>
      </c>
      <c r="E138" s="51" t="s">
        <v>6</v>
      </c>
      <c r="F138" s="51" t="s">
        <v>7</v>
      </c>
      <c r="G138" s="51" t="s">
        <v>8</v>
      </c>
    </row>
    <row r="139" spans="1:7" ht="25.5">
      <c r="A139" s="73" t="s">
        <v>109</v>
      </c>
      <c r="B139" s="70">
        <v>0</v>
      </c>
      <c r="C139" s="70">
        <v>0</v>
      </c>
      <c r="D139" s="76">
        <v>0</v>
      </c>
      <c r="E139" s="70">
        <v>1777.87</v>
      </c>
      <c r="F139" s="70">
        <v>1777.87</v>
      </c>
      <c r="G139" s="74">
        <f>F139/E139</f>
        <v>1</v>
      </c>
    </row>
    <row r="140" spans="1:7" ht="25.5">
      <c r="A140" s="73" t="s">
        <v>110</v>
      </c>
      <c r="B140" s="75">
        <v>0</v>
      </c>
      <c r="C140" s="75">
        <v>0</v>
      </c>
      <c r="D140" s="76">
        <v>0</v>
      </c>
      <c r="E140" s="70">
        <v>400</v>
      </c>
      <c r="F140" s="70">
        <v>400</v>
      </c>
      <c r="G140" s="74">
        <f>F140/E140</f>
        <v>1</v>
      </c>
    </row>
    <row r="141" spans="1:7" ht="12.75">
      <c r="A141" s="71" t="s">
        <v>98</v>
      </c>
      <c r="B141" s="70"/>
      <c r="C141" s="70"/>
      <c r="D141" s="70"/>
      <c r="E141" s="70"/>
      <c r="F141" s="70"/>
      <c r="G141" s="70"/>
    </row>
    <row r="142" spans="1:7" ht="12.75">
      <c r="A142" s="72" t="s">
        <v>68</v>
      </c>
      <c r="B142" s="70">
        <v>0</v>
      </c>
      <c r="C142" s="70">
        <v>0</v>
      </c>
      <c r="D142" s="76">
        <v>0</v>
      </c>
      <c r="E142" s="70">
        <v>100</v>
      </c>
      <c r="F142" s="70">
        <v>100</v>
      </c>
      <c r="G142" s="70">
        <v>1</v>
      </c>
    </row>
    <row r="144" spans="1:7" ht="30.75" customHeight="1">
      <c r="A144" s="60" t="s">
        <v>13</v>
      </c>
      <c r="B144" s="61"/>
      <c r="C144" s="61"/>
      <c r="D144" s="61"/>
      <c r="E144" s="61"/>
      <c r="F144" s="61"/>
      <c r="G144" s="61"/>
    </row>
    <row r="145" spans="1:7" ht="15">
      <c r="A145" s="61" t="s">
        <v>14</v>
      </c>
      <c r="B145" s="43"/>
      <c r="C145" s="43"/>
      <c r="D145" s="43"/>
      <c r="E145" s="43"/>
      <c r="F145" s="43"/>
      <c r="G145" s="43"/>
    </row>
    <row r="146" spans="1:7" ht="16.5">
      <c r="A146" s="61" t="s">
        <v>111</v>
      </c>
      <c r="B146" s="62"/>
      <c r="C146" s="63"/>
      <c r="D146" s="59"/>
      <c r="E146" s="43"/>
      <c r="F146" s="43"/>
      <c r="G146" s="43"/>
    </row>
    <row r="147" spans="1:7" ht="15">
      <c r="A147" s="61" t="s">
        <v>15</v>
      </c>
      <c r="B147" s="43"/>
      <c r="C147" s="43"/>
      <c r="D147" s="43"/>
      <c r="E147" s="43"/>
      <c r="F147" s="43"/>
      <c r="G147" s="43"/>
    </row>
    <row r="148" spans="1:7" ht="16.5">
      <c r="A148" s="64" t="s">
        <v>90</v>
      </c>
      <c r="B148" s="65">
        <f>1/1*100</f>
        <v>100</v>
      </c>
      <c r="C148" s="64"/>
      <c r="D148" s="64"/>
      <c r="E148" s="59"/>
      <c r="F148" s="43"/>
      <c r="G148" s="43"/>
    </row>
    <row r="149" spans="1:7" ht="15">
      <c r="A149" s="61" t="s">
        <v>16</v>
      </c>
      <c r="B149" s="43"/>
      <c r="C149" s="43"/>
      <c r="D149" s="43"/>
      <c r="E149" s="43"/>
      <c r="F149" s="43"/>
      <c r="G149" s="43"/>
    </row>
    <row r="150" spans="1:7" ht="16.5">
      <c r="A150" s="61" t="s">
        <v>103</v>
      </c>
      <c r="B150" s="62">
        <f>(1+1)/2*100</f>
        <v>100</v>
      </c>
      <c r="C150" s="43"/>
      <c r="D150" s="43"/>
      <c r="E150" s="43"/>
      <c r="F150" s="43"/>
      <c r="G150" s="43"/>
    </row>
    <row r="151" spans="1:7" ht="16.5">
      <c r="A151" s="61" t="s">
        <v>102</v>
      </c>
      <c r="B151" s="66">
        <f>0</f>
        <v>0</v>
      </c>
      <c r="C151" s="43"/>
      <c r="D151" s="43"/>
      <c r="E151" s="43"/>
      <c r="F151" s="43"/>
      <c r="G151" s="43"/>
    </row>
    <row r="152" spans="1:7" ht="15">
      <c r="A152" s="149" t="s">
        <v>112</v>
      </c>
      <c r="B152" s="149"/>
      <c r="C152" s="149"/>
      <c r="D152" s="149"/>
      <c r="E152" s="149"/>
      <c r="F152" s="149"/>
      <c r="G152" s="149"/>
    </row>
    <row r="153" spans="1:7" ht="15">
      <c r="A153" s="60" t="s">
        <v>17</v>
      </c>
      <c r="B153" s="43"/>
      <c r="C153" s="43"/>
      <c r="D153" s="43"/>
      <c r="E153" s="43"/>
      <c r="F153" s="43"/>
      <c r="G153" s="43"/>
    </row>
    <row r="154" spans="1:7" ht="15">
      <c r="A154" s="149" t="s">
        <v>62</v>
      </c>
      <c r="B154" s="149"/>
      <c r="C154" s="149"/>
      <c r="D154" s="149"/>
      <c r="E154" s="149"/>
      <c r="F154" s="149"/>
      <c r="G154" s="149"/>
    </row>
    <row r="155" spans="1:7" ht="15">
      <c r="A155" s="60" t="s">
        <v>113</v>
      </c>
      <c r="B155" s="43"/>
      <c r="C155" s="43"/>
      <c r="D155" s="43"/>
      <c r="E155" s="43"/>
      <c r="F155" s="43"/>
      <c r="G155" s="43"/>
    </row>
    <row r="156" spans="1:7" ht="15">
      <c r="A156" s="150" t="s">
        <v>1</v>
      </c>
      <c r="B156" s="150"/>
      <c r="C156" s="150"/>
      <c r="D156" s="150"/>
      <c r="E156" s="150"/>
      <c r="F156" s="150"/>
      <c r="G156" s="150"/>
    </row>
    <row r="157" spans="1:7" ht="15.75" customHeight="1">
      <c r="A157" s="59"/>
      <c r="B157" s="59"/>
      <c r="C157" s="59"/>
      <c r="D157" s="59"/>
      <c r="E157" s="59"/>
      <c r="F157" s="59"/>
      <c r="G157" s="59"/>
    </row>
    <row r="158" spans="1:7" ht="9.75" customHeight="1">
      <c r="A158" s="141"/>
      <c r="B158" s="142"/>
      <c r="C158" s="142"/>
      <c r="D158" s="142"/>
      <c r="E158" s="142"/>
      <c r="F158" s="142"/>
      <c r="G158" s="142"/>
    </row>
    <row r="159" spans="1:7" ht="15">
      <c r="A159" s="69" t="s">
        <v>60</v>
      </c>
      <c r="B159" s="43"/>
      <c r="C159" s="43"/>
      <c r="D159" s="43"/>
      <c r="E159" s="43"/>
      <c r="F159" s="43"/>
      <c r="G159" s="43"/>
    </row>
    <row r="160" spans="1:7" ht="14.25">
      <c r="A160" s="143" t="s">
        <v>114</v>
      </c>
      <c r="B160" s="143"/>
      <c r="C160" s="143"/>
      <c r="D160" s="143"/>
      <c r="E160" s="143"/>
      <c r="F160" s="143"/>
      <c r="G160" s="143"/>
    </row>
    <row r="161" ht="15.75" customHeight="1"/>
    <row r="162" ht="7.5" customHeight="1"/>
    <row r="163" spans="1:7" ht="33.75" customHeight="1">
      <c r="A163" s="144" t="s">
        <v>61</v>
      </c>
      <c r="B163" s="144"/>
      <c r="C163" s="144"/>
      <c r="D163" s="144"/>
      <c r="E163" s="144"/>
      <c r="F163" s="144"/>
      <c r="G163" s="144"/>
    </row>
    <row r="164" ht="20.25" customHeight="1"/>
  </sheetData>
  <sheetProtection selectLockedCells="1" selectUnlockedCells="1"/>
  <mergeCells count="53">
    <mergeCell ref="B36:D36"/>
    <mergeCell ref="E36:G36"/>
    <mergeCell ref="A95:G95"/>
    <mergeCell ref="A97:G97"/>
    <mergeCell ref="A52:D52"/>
    <mergeCell ref="B67:G67"/>
    <mergeCell ref="A69:G69"/>
    <mergeCell ref="B72:D72"/>
    <mergeCell ref="E72:G72"/>
    <mergeCell ref="A58:G58"/>
    <mergeCell ref="H8:K8"/>
    <mergeCell ref="H12:J12"/>
    <mergeCell ref="A22:D22"/>
    <mergeCell ref="A26:G26"/>
    <mergeCell ref="A8:A9"/>
    <mergeCell ref="B8:D8"/>
    <mergeCell ref="E8:G8"/>
    <mergeCell ref="A30:G30"/>
    <mergeCell ref="A2:G2"/>
    <mergeCell ref="B4:G4"/>
    <mergeCell ref="B5:G5"/>
    <mergeCell ref="A7:G7"/>
    <mergeCell ref="A56:G56"/>
    <mergeCell ref="A28:G28"/>
    <mergeCell ref="B33:G33"/>
    <mergeCell ref="A35:G35"/>
    <mergeCell ref="A36:A37"/>
    <mergeCell ref="A60:G60"/>
    <mergeCell ref="E109:G109"/>
    <mergeCell ref="A128:G128"/>
    <mergeCell ref="A99:G99"/>
    <mergeCell ref="A102:G102"/>
    <mergeCell ref="A72:A73"/>
    <mergeCell ref="A65:G65"/>
    <mergeCell ref="A93:G93"/>
    <mergeCell ref="B104:G104"/>
    <mergeCell ref="A106:G106"/>
    <mergeCell ref="A109:A110"/>
    <mergeCell ref="B109:D109"/>
    <mergeCell ref="A156:G156"/>
    <mergeCell ref="A124:G124"/>
    <mergeCell ref="A126:G126"/>
    <mergeCell ref="A130:G130"/>
    <mergeCell ref="B132:G132"/>
    <mergeCell ref="A158:G158"/>
    <mergeCell ref="A160:G160"/>
    <mergeCell ref="A163:G163"/>
    <mergeCell ref="A134:G134"/>
    <mergeCell ref="A137:A138"/>
    <mergeCell ref="B137:D137"/>
    <mergeCell ref="E137:G137"/>
    <mergeCell ref="A152:G152"/>
    <mergeCell ref="A154:G154"/>
  </mergeCells>
  <printOptions/>
  <pageMargins left="1.1811023622047245" right="0.2362204724409449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38"/>
  <sheetViews>
    <sheetView zoomScalePageLayoutView="0" workbookViewId="0" topLeftCell="A16">
      <selection activeCell="D36" sqref="D36:F37"/>
    </sheetView>
  </sheetViews>
  <sheetFormatPr defaultColWidth="9.00390625" defaultRowHeight="12.75"/>
  <cols>
    <col min="1" max="1" width="4.8515625" style="0" customWidth="1"/>
    <col min="2" max="2" width="9.0039062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19</v>
      </c>
    </row>
    <row r="2" spans="2:6" ht="15.75" customHeight="1">
      <c r="B2" s="170" t="s">
        <v>20</v>
      </c>
      <c r="C2" s="170"/>
      <c r="D2" s="170"/>
      <c r="E2" s="170"/>
      <c r="F2" s="170"/>
    </row>
    <row r="3" spans="2:6" ht="15.75">
      <c r="B3" s="170" t="s">
        <v>123</v>
      </c>
      <c r="C3" s="170"/>
      <c r="D3" s="170"/>
      <c r="E3" s="170"/>
      <c r="F3" s="170"/>
    </row>
    <row r="4" ht="15.75">
      <c r="B4" s="16"/>
    </row>
    <row r="5" spans="1:8" ht="38.25" customHeight="1">
      <c r="A5" s="17" t="s">
        <v>21</v>
      </c>
      <c r="B5" s="33" t="s">
        <v>2</v>
      </c>
      <c r="C5" s="171" t="s">
        <v>22</v>
      </c>
      <c r="D5" s="171"/>
      <c r="E5" s="171"/>
      <c r="F5" s="171"/>
      <c r="G5" s="31"/>
      <c r="H5" s="31"/>
    </row>
    <row r="6" spans="2:11" s="18" customFormat="1" ht="12.75">
      <c r="B6" s="40" t="s">
        <v>23</v>
      </c>
      <c r="C6" s="19" t="s">
        <v>24</v>
      </c>
      <c r="D6" s="19"/>
      <c r="E6" s="19"/>
      <c r="F6" s="19"/>
      <c r="G6" s="31"/>
      <c r="H6" s="31"/>
      <c r="I6"/>
      <c r="J6"/>
      <c r="K6"/>
    </row>
    <row r="7" spans="2:8" ht="12.75">
      <c r="B7" s="19"/>
      <c r="C7" s="34"/>
      <c r="D7" s="19"/>
      <c r="E7" s="19"/>
      <c r="F7" s="19"/>
      <c r="G7" s="31"/>
      <c r="H7" s="31"/>
    </row>
    <row r="8" spans="2:8" ht="12.75">
      <c r="B8" s="19"/>
      <c r="C8" s="34"/>
      <c r="D8" s="19"/>
      <c r="E8" s="19"/>
      <c r="F8" s="19"/>
      <c r="G8" s="31"/>
      <c r="H8" s="31"/>
    </row>
    <row r="9" spans="1:8" ht="27.75" customHeight="1">
      <c r="A9" s="17" t="s">
        <v>25</v>
      </c>
      <c r="B9" s="33" t="s">
        <v>70</v>
      </c>
      <c r="C9" s="171" t="s">
        <v>22</v>
      </c>
      <c r="D9" s="171"/>
      <c r="E9" s="171"/>
      <c r="F9" s="171"/>
      <c r="G9" s="31"/>
      <c r="H9" s="31"/>
    </row>
    <row r="10" spans="2:8" ht="12.75">
      <c r="B10" s="40" t="s">
        <v>23</v>
      </c>
      <c r="C10" s="19" t="s">
        <v>26</v>
      </c>
      <c r="D10" s="19"/>
      <c r="E10" s="19"/>
      <c r="F10" s="19"/>
      <c r="G10" s="31"/>
      <c r="H10" s="31"/>
    </row>
    <row r="11" spans="2:8" ht="12.75">
      <c r="B11" s="19"/>
      <c r="C11" s="34"/>
      <c r="D11" s="19"/>
      <c r="E11" s="19"/>
      <c r="F11" s="19"/>
      <c r="G11" s="31"/>
      <c r="H11" s="31"/>
    </row>
    <row r="12" spans="2:8" ht="12.75">
      <c r="B12" s="19"/>
      <c r="C12" s="34"/>
      <c r="D12" s="19"/>
      <c r="E12" s="31"/>
      <c r="F12" s="19"/>
      <c r="G12" s="31"/>
      <c r="H12" s="31"/>
    </row>
    <row r="13" spans="1:11" ht="28.5" customHeight="1">
      <c r="A13" s="17" t="s">
        <v>27</v>
      </c>
      <c r="B13" s="33" t="s">
        <v>58</v>
      </c>
      <c r="C13" s="168" t="s">
        <v>63</v>
      </c>
      <c r="D13" s="169"/>
      <c r="E13" s="169"/>
      <c r="F13" s="169"/>
      <c r="G13" s="41"/>
      <c r="H13" s="41"/>
      <c r="I13" s="3"/>
      <c r="J13" s="3"/>
      <c r="K13" s="3"/>
    </row>
    <row r="14" spans="2:8" ht="12.75">
      <c r="B14" s="40" t="s">
        <v>23</v>
      </c>
      <c r="C14" s="19" t="s">
        <v>28</v>
      </c>
      <c r="D14" s="19"/>
      <c r="E14" s="19"/>
      <c r="F14" s="19"/>
      <c r="G14" s="19"/>
      <c r="H14" s="19"/>
    </row>
    <row r="15" ht="12.75">
      <c r="B15" s="19"/>
    </row>
    <row r="16" ht="15.75">
      <c r="B16" s="20" t="s">
        <v>29</v>
      </c>
    </row>
    <row r="17" ht="15.75">
      <c r="B17" s="20"/>
    </row>
    <row r="18" spans="2:6" ht="25.5" customHeight="1">
      <c r="B18" s="176" t="s">
        <v>30</v>
      </c>
      <c r="C18" s="177" t="s">
        <v>31</v>
      </c>
      <c r="D18" s="176" t="s">
        <v>32</v>
      </c>
      <c r="E18" s="176"/>
      <c r="F18" s="176"/>
    </row>
    <row r="19" spans="2:6" ht="25.5">
      <c r="B19" s="176"/>
      <c r="C19" s="177"/>
      <c r="D19" s="21" t="s">
        <v>33</v>
      </c>
      <c r="E19" s="21" t="s">
        <v>34</v>
      </c>
      <c r="F19" s="21" t="s">
        <v>35</v>
      </c>
    </row>
    <row r="20" spans="2:6" ht="15.75">
      <c r="B20" s="22">
        <v>1</v>
      </c>
      <c r="C20" s="22">
        <v>2</v>
      </c>
      <c r="D20" s="22">
        <v>3</v>
      </c>
      <c r="E20" s="22">
        <v>4</v>
      </c>
      <c r="F20" s="22">
        <v>5</v>
      </c>
    </row>
    <row r="21" spans="2:6" ht="48.75" customHeight="1">
      <c r="B21" s="27">
        <v>1</v>
      </c>
      <c r="C21" s="23" t="s">
        <v>56</v>
      </c>
      <c r="D21" s="22">
        <v>220.2</v>
      </c>
      <c r="E21" s="22" t="s">
        <v>11</v>
      </c>
      <c r="F21" s="22" t="s">
        <v>11</v>
      </c>
    </row>
    <row r="22" spans="2:6" ht="50.25" customHeight="1">
      <c r="B22" s="27">
        <v>2</v>
      </c>
      <c r="C22" s="23" t="s">
        <v>57</v>
      </c>
      <c r="D22" s="22">
        <v>215.8</v>
      </c>
      <c r="E22" s="22" t="s">
        <v>11</v>
      </c>
      <c r="F22" s="22" t="s">
        <v>11</v>
      </c>
    </row>
    <row r="23" spans="2:6" ht="33" customHeight="1">
      <c r="B23" s="27">
        <v>3</v>
      </c>
      <c r="C23" s="23" t="s">
        <v>71</v>
      </c>
      <c r="D23" s="22">
        <v>178.6</v>
      </c>
      <c r="E23" s="22" t="s">
        <v>11</v>
      </c>
      <c r="F23" s="22" t="s">
        <v>11</v>
      </c>
    </row>
    <row r="24" spans="2:6" ht="29.25" customHeight="1">
      <c r="B24" s="27">
        <v>4</v>
      </c>
      <c r="C24" s="23" t="s">
        <v>97</v>
      </c>
      <c r="D24" s="39">
        <v>225</v>
      </c>
      <c r="E24" s="22" t="s">
        <v>11</v>
      </c>
      <c r="F24" s="22" t="s">
        <v>11</v>
      </c>
    </row>
    <row r="25" spans="1:6" s="24" customFormat="1" ht="31.5" customHeight="1">
      <c r="A25"/>
      <c r="B25" s="79">
        <v>5</v>
      </c>
      <c r="C25" s="80" t="s">
        <v>108</v>
      </c>
      <c r="D25" s="81">
        <v>200</v>
      </c>
      <c r="E25" s="82" t="s">
        <v>11</v>
      </c>
      <c r="F25" s="82" t="s">
        <v>11</v>
      </c>
    </row>
    <row r="26" spans="1:6" ht="26.25" customHeight="1">
      <c r="A26" s="24"/>
      <c r="B26" s="83"/>
      <c r="C26" s="87" t="s">
        <v>36</v>
      </c>
      <c r="D26" s="88">
        <f>(D21+D22+D23+D24+D25)/5</f>
        <v>207.92</v>
      </c>
      <c r="E26" s="84"/>
      <c r="F26" s="84"/>
    </row>
    <row r="27" spans="2:5" ht="18.75" customHeight="1">
      <c r="B27" s="25" t="s">
        <v>37</v>
      </c>
      <c r="C27" s="24"/>
      <c r="D27" s="24"/>
      <c r="E27" s="24"/>
    </row>
    <row r="28" ht="15.75">
      <c r="B28" s="20" t="s">
        <v>38</v>
      </c>
    </row>
    <row r="29" ht="23.25" customHeight="1">
      <c r="B29" s="20"/>
    </row>
    <row r="30" spans="2:6" ht="12.75">
      <c r="B30" s="26" t="s">
        <v>30</v>
      </c>
      <c r="C30" s="26" t="s">
        <v>39</v>
      </c>
      <c r="D30" s="174" t="s">
        <v>40</v>
      </c>
      <c r="E30" s="174"/>
      <c r="F30" s="174"/>
    </row>
    <row r="31" spans="2:6" ht="18.75" customHeight="1">
      <c r="B31" s="22">
        <v>1</v>
      </c>
      <c r="C31" s="22">
        <v>2</v>
      </c>
      <c r="D31" s="175">
        <v>3</v>
      </c>
      <c r="E31" s="175"/>
      <c r="F31" s="175"/>
    </row>
    <row r="32" spans="2:6" ht="15.75">
      <c r="B32" s="27" t="s">
        <v>11</v>
      </c>
      <c r="C32" s="27" t="s">
        <v>11</v>
      </c>
      <c r="D32" s="161" t="s">
        <v>11</v>
      </c>
      <c r="E32" s="161"/>
      <c r="F32" s="161"/>
    </row>
    <row r="33" spans="2:3" ht="12.75">
      <c r="B33" s="25" t="s">
        <v>41</v>
      </c>
      <c r="C33" s="24"/>
    </row>
    <row r="34" ht="12.75">
      <c r="B34" s="19"/>
    </row>
    <row r="35" ht="27" customHeight="1">
      <c r="B35" s="19"/>
    </row>
    <row r="36" spans="2:6" ht="4.5" customHeight="1" hidden="1">
      <c r="B36" s="172" t="s">
        <v>42</v>
      </c>
      <c r="C36" s="172"/>
      <c r="D36" s="173" t="s">
        <v>177</v>
      </c>
      <c r="E36" s="173"/>
      <c r="F36" s="173"/>
    </row>
    <row r="37" spans="2:10" ht="12.75">
      <c r="B37" s="172"/>
      <c r="C37" s="172"/>
      <c r="D37" s="173"/>
      <c r="E37" s="173"/>
      <c r="F37" s="173"/>
      <c r="I37" s="19"/>
      <c r="J37" s="19"/>
    </row>
    <row r="38" spans="2:6" ht="15">
      <c r="B38" s="5"/>
      <c r="C38" s="5"/>
      <c r="D38" s="11" t="s">
        <v>43</v>
      </c>
      <c r="E38" s="28" t="s">
        <v>44</v>
      </c>
      <c r="F38" s="29"/>
    </row>
  </sheetData>
  <sheetProtection selectLockedCells="1" selectUnlockedCells="1"/>
  <mergeCells count="13">
    <mergeCell ref="B18:B19"/>
    <mergeCell ref="C18:C19"/>
    <mergeCell ref="D18:F18"/>
    <mergeCell ref="C13:F13"/>
    <mergeCell ref="B2:F2"/>
    <mergeCell ref="B3:F3"/>
    <mergeCell ref="C5:F5"/>
    <mergeCell ref="C9:F9"/>
    <mergeCell ref="B36:C37"/>
    <mergeCell ref="D36:F37"/>
    <mergeCell ref="D30:F30"/>
    <mergeCell ref="D31:F31"/>
    <mergeCell ref="D32:F32"/>
  </mergeCells>
  <printOptions/>
  <pageMargins left="1.1811023622047245" right="0.7086614173228347" top="0.7480314960629921" bottom="0.7480314960629921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97">
      <selection activeCell="A101" sqref="A101:G138"/>
    </sheetView>
  </sheetViews>
  <sheetFormatPr defaultColWidth="9.140625" defaultRowHeight="12.75"/>
  <cols>
    <col min="1" max="1" width="39.8515625" style="0" customWidth="1"/>
    <col min="2" max="2" width="32.00390625" style="0" customWidth="1"/>
    <col min="3" max="3" width="14.140625" style="0" customWidth="1"/>
    <col min="4" max="4" width="13.57421875" style="0" customWidth="1"/>
    <col min="5" max="5" width="15.8515625" style="0" customWidth="1"/>
    <col min="6" max="6" width="11.28125" style="0" customWidth="1"/>
    <col min="7" max="7" width="13.8515625" style="0" customWidth="1"/>
  </cols>
  <sheetData>
    <row r="1" spans="1:7" ht="15.75">
      <c r="A1" s="194" t="s">
        <v>3</v>
      </c>
      <c r="B1" s="194"/>
      <c r="C1" s="194"/>
      <c r="D1" s="194"/>
      <c r="E1" s="194"/>
      <c r="F1" s="194"/>
      <c r="G1" s="194"/>
    </row>
    <row r="2" spans="1:7" ht="15.75">
      <c r="A2" s="89"/>
      <c r="B2" s="20"/>
      <c r="C2" s="20"/>
      <c r="D2" s="20"/>
      <c r="E2" s="20"/>
      <c r="F2" s="20"/>
      <c r="G2" s="90" t="s">
        <v>122</v>
      </c>
    </row>
    <row r="3" spans="1:7" ht="15.75">
      <c r="A3" s="91" t="s">
        <v>115</v>
      </c>
      <c r="B3" s="195" t="s">
        <v>119</v>
      </c>
      <c r="C3" s="196"/>
      <c r="D3" s="196"/>
      <c r="E3" s="196"/>
      <c r="F3" s="196"/>
      <c r="G3" s="196"/>
    </row>
    <row r="4" spans="1:7" ht="30" customHeight="1">
      <c r="A4" s="92" t="s">
        <v>45</v>
      </c>
      <c r="B4" s="197" t="s">
        <v>124</v>
      </c>
      <c r="C4" s="197"/>
      <c r="D4" s="197"/>
      <c r="E4" s="197"/>
      <c r="F4" s="197"/>
      <c r="G4" s="197"/>
    </row>
    <row r="5" spans="1:7" ht="15.75">
      <c r="A5" s="89"/>
      <c r="B5" s="20"/>
      <c r="C5" s="20"/>
      <c r="D5" s="20"/>
      <c r="E5" s="20"/>
      <c r="F5" s="20"/>
      <c r="G5" s="20"/>
    </row>
    <row r="6" spans="1:7" ht="15.75">
      <c r="A6" s="193" t="s">
        <v>4</v>
      </c>
      <c r="B6" s="193"/>
      <c r="C6" s="193"/>
      <c r="D6" s="193"/>
      <c r="E6" s="193"/>
      <c r="F6" s="193"/>
      <c r="G6" s="193"/>
    </row>
    <row r="7" spans="1:7" ht="15.75">
      <c r="A7" s="190" t="s">
        <v>5</v>
      </c>
      <c r="B7" s="175" t="s">
        <v>88</v>
      </c>
      <c r="C7" s="175"/>
      <c r="D7" s="175"/>
      <c r="E7" s="175" t="s">
        <v>72</v>
      </c>
      <c r="F7" s="175"/>
      <c r="G7" s="175"/>
    </row>
    <row r="8" spans="1:7" ht="31.5">
      <c r="A8" s="190"/>
      <c r="B8" s="27" t="s">
        <v>6</v>
      </c>
      <c r="C8" s="27" t="s">
        <v>7</v>
      </c>
      <c r="D8" s="27" t="s">
        <v>8</v>
      </c>
      <c r="E8" s="27" t="s">
        <v>6</v>
      </c>
      <c r="F8" s="27" t="s">
        <v>7</v>
      </c>
      <c r="G8" s="27" t="s">
        <v>8</v>
      </c>
    </row>
    <row r="9" spans="1:7" ht="18" customHeight="1">
      <c r="A9" s="93" t="s">
        <v>9</v>
      </c>
      <c r="B9" s="94" t="s">
        <v>10</v>
      </c>
      <c r="C9" s="94" t="s">
        <v>10</v>
      </c>
      <c r="D9" s="94" t="s">
        <v>10</v>
      </c>
      <c r="E9" s="94" t="s">
        <v>10</v>
      </c>
      <c r="F9" s="94" t="s">
        <v>10</v>
      </c>
      <c r="G9" s="94" t="s">
        <v>10</v>
      </c>
    </row>
    <row r="10" spans="1:7" ht="18.75" customHeight="1">
      <c r="A10" s="20" t="s">
        <v>125</v>
      </c>
      <c r="B10" s="22">
        <v>0</v>
      </c>
      <c r="C10" s="22">
        <v>0</v>
      </c>
      <c r="D10" s="131">
        <v>0</v>
      </c>
      <c r="E10" s="22">
        <v>3.27</v>
      </c>
      <c r="F10" s="22">
        <v>30.23</v>
      </c>
      <c r="G10" s="95">
        <f>F10/E10</f>
        <v>9.244648318042813</v>
      </c>
    </row>
    <row r="11" spans="1:7" ht="19.5" customHeight="1">
      <c r="A11" s="44" t="s">
        <v>126</v>
      </c>
      <c r="B11" s="22">
        <v>0</v>
      </c>
      <c r="C11" s="22">
        <v>0</v>
      </c>
      <c r="D11" s="131">
        <v>0</v>
      </c>
      <c r="E11" s="22">
        <v>117.12</v>
      </c>
      <c r="F11" s="22">
        <v>30.15</v>
      </c>
      <c r="G11" s="95">
        <f aca="true" t="shared" si="0" ref="G11:G17">F11/E11</f>
        <v>0.2574282786885246</v>
      </c>
    </row>
    <row r="12" spans="1:7" ht="47.25" customHeight="1">
      <c r="A12" s="130" t="s">
        <v>127</v>
      </c>
      <c r="B12" s="22">
        <v>0</v>
      </c>
      <c r="C12" s="22">
        <v>0</v>
      </c>
      <c r="D12" s="131">
        <v>0</v>
      </c>
      <c r="E12" s="22">
        <v>2352.38</v>
      </c>
      <c r="F12" s="22">
        <v>0</v>
      </c>
      <c r="G12" s="95">
        <f t="shared" si="0"/>
        <v>0</v>
      </c>
    </row>
    <row r="13" spans="1:7" ht="33.75" customHeight="1">
      <c r="A13" s="130" t="s">
        <v>128</v>
      </c>
      <c r="B13" s="22">
        <v>0</v>
      </c>
      <c r="C13" s="22">
        <v>0</v>
      </c>
      <c r="D13" s="131">
        <v>0</v>
      </c>
      <c r="E13" s="22">
        <v>1000</v>
      </c>
      <c r="F13" s="22">
        <v>118.93</v>
      </c>
      <c r="G13" s="95">
        <f t="shared" si="0"/>
        <v>0.11893000000000001</v>
      </c>
    </row>
    <row r="14" spans="1:7" ht="16.5" customHeight="1">
      <c r="A14" s="130" t="s">
        <v>129</v>
      </c>
      <c r="B14" s="22">
        <v>0</v>
      </c>
      <c r="C14" s="22">
        <v>0</v>
      </c>
      <c r="D14" s="131">
        <v>0</v>
      </c>
      <c r="E14" s="22">
        <v>1200</v>
      </c>
      <c r="F14" s="22">
        <v>391.55</v>
      </c>
      <c r="G14" s="95">
        <f t="shared" si="0"/>
        <v>0.3262916666666667</v>
      </c>
    </row>
    <row r="15" spans="1:7" ht="15" customHeight="1">
      <c r="A15" s="130" t="s">
        <v>130</v>
      </c>
      <c r="B15" s="22">
        <v>0</v>
      </c>
      <c r="C15" s="22">
        <v>0</v>
      </c>
      <c r="D15" s="131">
        <v>0</v>
      </c>
      <c r="E15" s="22">
        <v>23100</v>
      </c>
      <c r="F15" s="22">
        <v>0</v>
      </c>
      <c r="G15" s="95">
        <f t="shared" si="0"/>
        <v>0</v>
      </c>
    </row>
    <row r="16" spans="1:7" ht="21.75" customHeight="1">
      <c r="A16" s="130" t="s">
        <v>131</v>
      </c>
      <c r="B16" s="22">
        <v>0</v>
      </c>
      <c r="C16" s="22">
        <v>0</v>
      </c>
      <c r="D16" s="131">
        <v>0</v>
      </c>
      <c r="E16" s="22">
        <v>15.24</v>
      </c>
      <c r="F16" s="22">
        <v>22.61</v>
      </c>
      <c r="G16" s="95">
        <f t="shared" si="0"/>
        <v>1.4835958005249343</v>
      </c>
    </row>
    <row r="17" spans="1:7" ht="19.5" customHeight="1">
      <c r="A17" s="130" t="s">
        <v>132</v>
      </c>
      <c r="B17" s="22">
        <v>0</v>
      </c>
      <c r="C17" s="22">
        <v>0</v>
      </c>
      <c r="D17" s="131">
        <v>0</v>
      </c>
      <c r="E17" s="22">
        <v>56.31</v>
      </c>
      <c r="F17" s="22">
        <v>56.31</v>
      </c>
      <c r="G17" s="95">
        <f t="shared" si="0"/>
        <v>1</v>
      </c>
    </row>
    <row r="18" spans="1:7" ht="15.75">
      <c r="A18" s="93" t="s">
        <v>12</v>
      </c>
      <c r="B18" s="22" t="s">
        <v>10</v>
      </c>
      <c r="C18" s="22" t="s">
        <v>10</v>
      </c>
      <c r="D18" s="22" t="s">
        <v>10</v>
      </c>
      <c r="E18" s="22" t="s">
        <v>10</v>
      </c>
      <c r="F18" s="22" t="s">
        <v>10</v>
      </c>
      <c r="G18" s="22" t="s">
        <v>10</v>
      </c>
    </row>
    <row r="19" spans="1:7" ht="23.25" customHeight="1">
      <c r="A19" s="132" t="s">
        <v>133</v>
      </c>
      <c r="B19" s="22">
        <v>0</v>
      </c>
      <c r="C19" s="22">
        <v>0</v>
      </c>
      <c r="D19" s="133">
        <v>0</v>
      </c>
      <c r="E19" s="22">
        <v>53</v>
      </c>
      <c r="F19" s="22">
        <v>100</v>
      </c>
      <c r="G19" s="97">
        <f>F19/E19</f>
        <v>1.8867924528301887</v>
      </c>
    </row>
    <row r="20" spans="1:7" ht="35.25" customHeight="1">
      <c r="A20" s="132" t="s">
        <v>134</v>
      </c>
      <c r="B20" s="22">
        <v>0</v>
      </c>
      <c r="C20" s="22">
        <v>0</v>
      </c>
      <c r="D20" s="133">
        <v>0</v>
      </c>
      <c r="E20" s="22">
        <v>9.8</v>
      </c>
      <c r="F20" s="22">
        <v>14.5</v>
      </c>
      <c r="G20" s="97">
        <f>F20/E20</f>
        <v>1.4795918367346939</v>
      </c>
    </row>
    <row r="21" spans="1:7" ht="15" customHeight="1">
      <c r="A21" s="132" t="s">
        <v>135</v>
      </c>
      <c r="B21" s="22">
        <v>0</v>
      </c>
      <c r="C21" s="22">
        <v>0</v>
      </c>
      <c r="D21" s="133">
        <v>0</v>
      </c>
      <c r="E21" s="22">
        <v>68.42</v>
      </c>
      <c r="F21" s="22">
        <v>68.42</v>
      </c>
      <c r="G21" s="97">
        <f>F21/E21</f>
        <v>1</v>
      </c>
    </row>
    <row r="22" spans="1:7" ht="15.75">
      <c r="A22" s="20"/>
      <c r="B22" s="20"/>
      <c r="C22" s="20"/>
      <c r="D22" s="20"/>
      <c r="E22" s="20"/>
      <c r="F22" s="20"/>
      <c r="G22" s="20"/>
    </row>
    <row r="23" spans="1:7" ht="15.75">
      <c r="A23" s="98" t="s">
        <v>13</v>
      </c>
      <c r="B23" s="16"/>
      <c r="C23" s="16"/>
      <c r="D23" s="16"/>
      <c r="E23" s="16"/>
      <c r="F23" s="16"/>
      <c r="G23" s="16"/>
    </row>
    <row r="24" spans="1:7" ht="15.75">
      <c r="A24" s="16" t="s">
        <v>14</v>
      </c>
      <c r="B24" s="20"/>
      <c r="C24" s="20"/>
      <c r="D24" s="20"/>
      <c r="E24" s="20"/>
      <c r="F24" s="20"/>
      <c r="G24" s="20"/>
    </row>
    <row r="25" spans="1:12" ht="37.5" customHeight="1">
      <c r="A25" s="136" t="s">
        <v>136</v>
      </c>
      <c r="B25" s="140">
        <f>(9.24+0.26+0+0.12+0.33+0+1.48+1)/8*100</f>
        <v>155.375</v>
      </c>
      <c r="C25" s="138"/>
      <c r="D25" s="137"/>
      <c r="E25" s="102"/>
      <c r="F25" s="102"/>
      <c r="G25" s="102"/>
      <c r="H25" s="139"/>
      <c r="I25" s="139"/>
      <c r="J25" s="139"/>
      <c r="K25" s="139"/>
      <c r="L25" s="140"/>
    </row>
    <row r="26" spans="1:7" ht="15.75">
      <c r="A26" s="16" t="s">
        <v>15</v>
      </c>
      <c r="B26" s="20"/>
      <c r="C26" s="20"/>
      <c r="D26" s="20"/>
      <c r="E26" s="20"/>
      <c r="F26" s="20"/>
      <c r="G26" s="20"/>
    </row>
    <row r="27" spans="1:7" ht="18.75">
      <c r="A27" s="192" t="s">
        <v>143</v>
      </c>
      <c r="B27" s="192"/>
      <c r="C27" s="192"/>
      <c r="D27" s="192"/>
      <c r="E27" s="100">
        <f>(1.89+1.48+1)/3*100</f>
        <v>145.66666666666669</v>
      </c>
      <c r="F27" s="20"/>
      <c r="G27" s="20"/>
    </row>
    <row r="28" spans="1:7" ht="15.75">
      <c r="A28" s="16" t="s">
        <v>16</v>
      </c>
      <c r="B28" s="20"/>
      <c r="C28" s="20"/>
      <c r="D28" s="20"/>
      <c r="E28" s="20"/>
      <c r="F28" s="20"/>
      <c r="G28" s="20"/>
    </row>
    <row r="29" spans="1:7" ht="18.75">
      <c r="A29" s="16" t="s">
        <v>144</v>
      </c>
      <c r="B29" s="99"/>
      <c r="C29" s="99">
        <v>0</v>
      </c>
      <c r="D29" s="20"/>
      <c r="E29" s="20"/>
      <c r="F29" s="20"/>
      <c r="G29" s="20"/>
    </row>
    <row r="30" spans="1:7" ht="18.75">
      <c r="A30" s="16" t="s">
        <v>145</v>
      </c>
      <c r="B30" s="101">
        <f>0</f>
        <v>0</v>
      </c>
      <c r="C30" s="20"/>
      <c r="D30" s="20"/>
      <c r="E30" s="20"/>
      <c r="F30" s="20"/>
      <c r="G30" s="20"/>
    </row>
    <row r="31" spans="1:7" ht="30.75" customHeight="1">
      <c r="A31" s="186" t="s">
        <v>117</v>
      </c>
      <c r="B31" s="186"/>
      <c r="C31" s="186"/>
      <c r="D31" s="186"/>
      <c r="E31" s="186"/>
      <c r="F31" s="186"/>
      <c r="G31" s="186"/>
    </row>
    <row r="32" spans="1:7" ht="15.75">
      <c r="A32" s="98" t="s">
        <v>17</v>
      </c>
      <c r="B32" s="20"/>
      <c r="C32" s="20"/>
      <c r="D32" s="20"/>
      <c r="E32" s="20"/>
      <c r="F32" s="20"/>
      <c r="G32" s="20"/>
    </row>
    <row r="33" spans="1:7" ht="15.75">
      <c r="A33" s="159" t="s">
        <v>65</v>
      </c>
      <c r="B33" s="159"/>
      <c r="C33" s="159"/>
      <c r="D33" s="159"/>
      <c r="E33" s="159"/>
      <c r="F33" s="159"/>
      <c r="G33" s="159"/>
    </row>
    <row r="34" spans="1:7" ht="15.75">
      <c r="A34" s="98" t="s">
        <v>146</v>
      </c>
      <c r="B34" s="20"/>
      <c r="C34" s="20"/>
      <c r="D34" s="20"/>
      <c r="E34" s="20"/>
      <c r="F34" s="20"/>
      <c r="G34" s="20"/>
    </row>
    <row r="35" spans="1:7" ht="29.25" customHeight="1">
      <c r="A35" s="178" t="s">
        <v>66</v>
      </c>
      <c r="B35" s="178"/>
      <c r="C35" s="178"/>
      <c r="D35" s="178"/>
      <c r="E35" s="178"/>
      <c r="F35" s="178"/>
      <c r="G35" s="178"/>
    </row>
    <row r="36" spans="1:7" ht="15.75">
      <c r="A36" s="20"/>
      <c r="B36" s="20"/>
      <c r="C36" s="20"/>
      <c r="D36" s="20"/>
      <c r="E36" s="20"/>
      <c r="F36" s="20"/>
      <c r="G36" s="20"/>
    </row>
    <row r="37" spans="1:7" ht="15.75">
      <c r="A37" s="20"/>
      <c r="B37" s="20"/>
      <c r="C37" s="20"/>
      <c r="D37" s="20"/>
      <c r="E37" s="20"/>
      <c r="F37" s="20"/>
      <c r="G37" s="20"/>
    </row>
    <row r="38" spans="1:7" ht="15.75">
      <c r="A38" s="92" t="s">
        <v>51</v>
      </c>
      <c r="B38" s="160" t="s">
        <v>147</v>
      </c>
      <c r="C38" s="160"/>
      <c r="D38" s="160"/>
      <c r="E38" s="160"/>
      <c r="F38" s="160"/>
      <c r="G38" s="160"/>
    </row>
    <row r="39" spans="1:7" ht="15.75">
      <c r="A39" s="89"/>
      <c r="B39" s="20"/>
      <c r="C39" s="20"/>
      <c r="D39" s="20"/>
      <c r="E39" s="20"/>
      <c r="F39" s="20"/>
      <c r="G39" s="20"/>
    </row>
    <row r="40" spans="1:7" ht="15.75">
      <c r="A40" s="193" t="s">
        <v>4</v>
      </c>
      <c r="B40" s="193"/>
      <c r="C40" s="193"/>
      <c r="D40" s="193"/>
      <c r="E40" s="193"/>
      <c r="F40" s="193"/>
      <c r="G40" s="193"/>
    </row>
    <row r="41" spans="1:7" ht="15.75">
      <c r="A41" s="190" t="s">
        <v>5</v>
      </c>
      <c r="B41" s="175" t="s">
        <v>88</v>
      </c>
      <c r="C41" s="175"/>
      <c r="D41" s="175"/>
      <c r="E41" s="175" t="s">
        <v>72</v>
      </c>
      <c r="F41" s="175"/>
      <c r="G41" s="175"/>
    </row>
    <row r="42" spans="1:7" ht="31.5">
      <c r="A42" s="190"/>
      <c r="B42" s="27" t="s">
        <v>6</v>
      </c>
      <c r="C42" s="27" t="s">
        <v>7</v>
      </c>
      <c r="D42" s="27" t="s">
        <v>8</v>
      </c>
      <c r="E42" s="27" t="s">
        <v>6</v>
      </c>
      <c r="F42" s="27" t="s">
        <v>7</v>
      </c>
      <c r="G42" s="27" t="s">
        <v>8</v>
      </c>
    </row>
    <row r="43" spans="1:7" ht="15.75">
      <c r="A43" s="93" t="s">
        <v>9</v>
      </c>
      <c r="B43" s="94" t="s">
        <v>10</v>
      </c>
      <c r="C43" s="94" t="s">
        <v>10</v>
      </c>
      <c r="D43" s="94" t="s">
        <v>10</v>
      </c>
      <c r="E43" s="94" t="s">
        <v>10</v>
      </c>
      <c r="F43" s="94" t="s">
        <v>10</v>
      </c>
      <c r="G43" s="94" t="s">
        <v>10</v>
      </c>
    </row>
    <row r="44" spans="1:7" ht="31.5" customHeight="1">
      <c r="A44" s="102" t="s">
        <v>148</v>
      </c>
      <c r="B44" s="22">
        <v>0</v>
      </c>
      <c r="C44" s="22">
        <v>0</v>
      </c>
      <c r="D44" s="95">
        <v>0</v>
      </c>
      <c r="E44" s="22">
        <v>917589</v>
      </c>
      <c r="F44" s="22">
        <v>917589</v>
      </c>
      <c r="G44" s="95">
        <f>F44/E44</f>
        <v>1</v>
      </c>
    </row>
    <row r="45" spans="1:7" ht="19.5" customHeight="1">
      <c r="A45" s="96" t="s">
        <v>149</v>
      </c>
      <c r="B45" s="22">
        <v>0</v>
      </c>
      <c r="C45" s="22">
        <v>0</v>
      </c>
      <c r="D45" s="95">
        <v>0</v>
      </c>
      <c r="E45" s="22">
        <v>1425</v>
      </c>
      <c r="F45" s="22">
        <v>1425</v>
      </c>
      <c r="G45" s="95">
        <f>E45/F45</f>
        <v>1</v>
      </c>
    </row>
    <row r="46" spans="1:7" ht="31.5">
      <c r="A46" s="96" t="s">
        <v>150</v>
      </c>
      <c r="B46" s="22">
        <v>0</v>
      </c>
      <c r="C46" s="22">
        <v>0</v>
      </c>
      <c r="D46" s="95">
        <v>0</v>
      </c>
      <c r="E46" s="22">
        <v>149</v>
      </c>
      <c r="F46" s="22">
        <v>149</v>
      </c>
      <c r="G46" s="95">
        <f>E46/F46</f>
        <v>1</v>
      </c>
    </row>
    <row r="47" spans="1:7" ht="18.75" customHeight="1">
      <c r="A47" s="96" t="s">
        <v>151</v>
      </c>
      <c r="B47" s="22">
        <v>0</v>
      </c>
      <c r="C47" s="22">
        <v>0</v>
      </c>
      <c r="D47" s="95">
        <v>0</v>
      </c>
      <c r="E47" s="22">
        <v>18999</v>
      </c>
      <c r="F47" s="22">
        <v>18999</v>
      </c>
      <c r="G47" s="95">
        <f>E47/F47</f>
        <v>1</v>
      </c>
    </row>
    <row r="48" spans="1:7" ht="15.75">
      <c r="A48" s="93" t="s">
        <v>12</v>
      </c>
      <c r="B48" s="22" t="s">
        <v>153</v>
      </c>
      <c r="C48" s="22" t="s">
        <v>153</v>
      </c>
      <c r="D48" s="22" t="s">
        <v>153</v>
      </c>
      <c r="E48" s="22" t="s">
        <v>10</v>
      </c>
      <c r="F48" s="22" t="s">
        <v>10</v>
      </c>
      <c r="G48" s="22" t="s">
        <v>10</v>
      </c>
    </row>
    <row r="49" spans="1:7" ht="15.75">
      <c r="A49" s="96" t="s">
        <v>152</v>
      </c>
      <c r="B49" s="22">
        <v>0</v>
      </c>
      <c r="C49" s="22">
        <v>0</v>
      </c>
      <c r="D49" s="97">
        <v>0</v>
      </c>
      <c r="E49" s="22">
        <v>100</v>
      </c>
      <c r="F49" s="22">
        <v>100</v>
      </c>
      <c r="G49" s="97">
        <f>F49/E49</f>
        <v>1</v>
      </c>
    </row>
    <row r="50" spans="1:7" ht="15.75">
      <c r="A50" s="20"/>
      <c r="B50" s="20"/>
      <c r="C50" s="20"/>
      <c r="D50" s="20"/>
      <c r="E50" s="20"/>
      <c r="F50" s="20"/>
      <c r="G50" s="20"/>
    </row>
    <row r="51" spans="1:7" ht="15.75">
      <c r="A51" s="98" t="s">
        <v>13</v>
      </c>
      <c r="B51" s="16"/>
      <c r="C51" s="16"/>
      <c r="D51" s="16"/>
      <c r="E51" s="16"/>
      <c r="F51" s="16"/>
      <c r="G51" s="16"/>
    </row>
    <row r="52" spans="1:7" ht="15.75">
      <c r="A52" s="16" t="s">
        <v>14</v>
      </c>
      <c r="B52" s="20"/>
      <c r="C52" s="20"/>
      <c r="D52" s="20"/>
      <c r="E52" s="20"/>
      <c r="F52" s="20"/>
      <c r="G52" s="20"/>
    </row>
    <row r="53" spans="1:7" ht="18.75">
      <c r="A53" s="16" t="s">
        <v>154</v>
      </c>
      <c r="B53" s="99"/>
      <c r="C53" s="100"/>
      <c r="D53" s="103"/>
      <c r="E53" s="134">
        <f>(1+1+1+1)/4*100</f>
        <v>100</v>
      </c>
      <c r="F53" s="20"/>
      <c r="G53" s="20"/>
    </row>
    <row r="54" spans="1:7" ht="15.75">
      <c r="A54" s="16" t="s">
        <v>15</v>
      </c>
      <c r="B54" s="20"/>
      <c r="C54" s="20"/>
      <c r="D54" s="20"/>
      <c r="E54" s="20"/>
      <c r="F54" s="20"/>
      <c r="G54" s="20"/>
    </row>
    <row r="55" spans="1:7" ht="18.75">
      <c r="A55" s="191" t="s">
        <v>116</v>
      </c>
      <c r="B55" s="191"/>
      <c r="C55" s="191"/>
      <c r="D55" s="191"/>
      <c r="E55" s="104">
        <f>1/1*100</f>
        <v>100</v>
      </c>
      <c r="F55" s="20"/>
      <c r="G55" s="20"/>
    </row>
    <row r="56" spans="1:7" ht="15.75">
      <c r="A56" s="16" t="s">
        <v>16</v>
      </c>
      <c r="B56" s="20"/>
      <c r="C56" s="20"/>
      <c r="D56" s="20"/>
      <c r="E56" s="20"/>
      <c r="F56" s="20"/>
      <c r="G56" s="20"/>
    </row>
    <row r="57" spans="1:7" ht="18.75">
      <c r="A57" s="16" t="s">
        <v>144</v>
      </c>
      <c r="B57" s="99">
        <v>0</v>
      </c>
      <c r="C57" s="20"/>
      <c r="D57" s="20"/>
      <c r="E57" s="20"/>
      <c r="F57" s="20"/>
      <c r="G57" s="20"/>
    </row>
    <row r="58" spans="1:7" ht="18.75">
      <c r="A58" s="16" t="s">
        <v>118</v>
      </c>
      <c r="B58" s="101">
        <f>0</f>
        <v>0</v>
      </c>
      <c r="C58" s="20"/>
      <c r="D58" s="20"/>
      <c r="E58" s="20"/>
      <c r="F58" s="20"/>
      <c r="G58" s="20"/>
    </row>
    <row r="59" spans="1:7" ht="36" customHeight="1">
      <c r="A59" s="186" t="s">
        <v>117</v>
      </c>
      <c r="B59" s="186"/>
      <c r="C59" s="186"/>
      <c r="D59" s="186"/>
      <c r="E59" s="186"/>
      <c r="F59" s="186"/>
      <c r="G59" s="186"/>
    </row>
    <row r="60" spans="1:7" ht="15.75">
      <c r="A60" s="98" t="s">
        <v>17</v>
      </c>
      <c r="B60" s="20"/>
      <c r="C60" s="20"/>
      <c r="D60" s="20"/>
      <c r="E60" s="20"/>
      <c r="F60" s="20"/>
      <c r="G60" s="20"/>
    </row>
    <row r="61" spans="1:7" ht="15.75">
      <c r="A61" s="159" t="s">
        <v>18</v>
      </c>
      <c r="B61" s="159"/>
      <c r="C61" s="159"/>
      <c r="D61" s="159"/>
      <c r="E61" s="159"/>
      <c r="F61" s="159"/>
      <c r="G61" s="159"/>
    </row>
    <row r="62" spans="1:7" ht="15.75">
      <c r="A62" s="98" t="s">
        <v>155</v>
      </c>
      <c r="B62" s="20"/>
      <c r="C62" s="20"/>
      <c r="D62" s="20"/>
      <c r="E62" s="20"/>
      <c r="F62" s="20"/>
      <c r="G62" s="20"/>
    </row>
    <row r="63" spans="1:7" ht="30" customHeight="1">
      <c r="A63" s="178" t="s">
        <v>1</v>
      </c>
      <c r="B63" s="178"/>
      <c r="C63" s="178"/>
      <c r="D63" s="178"/>
      <c r="E63" s="178"/>
      <c r="F63" s="178"/>
      <c r="G63" s="178"/>
    </row>
    <row r="64" spans="1:7" ht="9.75" customHeight="1">
      <c r="A64" s="20"/>
      <c r="B64" s="20"/>
      <c r="C64" s="20"/>
      <c r="D64" s="20"/>
      <c r="E64" s="20"/>
      <c r="F64" s="20"/>
      <c r="G64" s="20"/>
    </row>
    <row r="65" spans="1:7" ht="11.25" customHeight="1">
      <c r="A65" s="20"/>
      <c r="B65" s="20"/>
      <c r="C65" s="20"/>
      <c r="D65" s="20"/>
      <c r="E65" s="20"/>
      <c r="F65" s="20"/>
      <c r="G65" s="20"/>
    </row>
    <row r="66" spans="1:7" ht="10.5" customHeight="1">
      <c r="A66" s="20"/>
      <c r="B66" s="20"/>
      <c r="C66" s="20"/>
      <c r="D66" s="20"/>
      <c r="E66" s="20"/>
      <c r="F66" s="20"/>
      <c r="G66" s="20"/>
    </row>
    <row r="67" spans="1:7" ht="10.5" customHeight="1">
      <c r="A67" s="20"/>
      <c r="B67" s="20"/>
      <c r="C67" s="20"/>
      <c r="D67" s="20"/>
      <c r="E67" s="20"/>
      <c r="F67" s="20"/>
      <c r="G67" s="20"/>
    </row>
    <row r="68" spans="1:7" ht="10.5" customHeight="1">
      <c r="A68" s="182"/>
      <c r="B68" s="182"/>
      <c r="C68" s="182"/>
      <c r="D68" s="182"/>
      <c r="E68" s="182"/>
      <c r="F68" s="182"/>
      <c r="G68" s="182"/>
    </row>
    <row r="69" spans="1:7" ht="15">
      <c r="A69" s="103"/>
      <c r="B69" s="103"/>
      <c r="C69" s="103"/>
      <c r="D69" s="103"/>
      <c r="E69" s="103"/>
      <c r="F69" s="103"/>
      <c r="G69" s="103"/>
    </row>
    <row r="70" spans="1:7" ht="39" customHeight="1">
      <c r="A70" s="105" t="s">
        <v>59</v>
      </c>
      <c r="B70" s="188" t="s">
        <v>156</v>
      </c>
      <c r="C70" s="188"/>
      <c r="D70" s="188"/>
      <c r="E70" s="188"/>
      <c r="F70" s="188"/>
      <c r="G70" s="188"/>
    </row>
    <row r="71" spans="1:7" ht="15.75">
      <c r="A71" s="106"/>
      <c r="B71" s="107"/>
      <c r="C71" s="107"/>
      <c r="D71" s="107"/>
      <c r="E71" s="107"/>
      <c r="F71" s="107"/>
      <c r="G71" s="107"/>
    </row>
    <row r="72" spans="1:7" ht="11.25" customHeight="1">
      <c r="A72" s="183" t="s">
        <v>4</v>
      </c>
      <c r="B72" s="183"/>
      <c r="C72" s="183"/>
      <c r="D72" s="183"/>
      <c r="E72" s="183"/>
      <c r="F72" s="183"/>
      <c r="G72" s="183"/>
    </row>
    <row r="73" spans="1:7" ht="15">
      <c r="A73" s="103"/>
      <c r="B73" s="103"/>
      <c r="C73" s="103"/>
      <c r="D73" s="103"/>
      <c r="E73" s="103"/>
      <c r="F73" s="103"/>
      <c r="G73" s="103"/>
    </row>
    <row r="74" spans="1:7" ht="15">
      <c r="A74" s="103"/>
      <c r="B74" s="103"/>
      <c r="C74" s="103"/>
      <c r="D74" s="103"/>
      <c r="E74" s="103"/>
      <c r="F74" s="103"/>
      <c r="G74" s="103"/>
    </row>
    <row r="75" spans="1:7" ht="15.75">
      <c r="A75" s="146" t="s">
        <v>5</v>
      </c>
      <c r="B75" s="185" t="s">
        <v>88</v>
      </c>
      <c r="C75" s="185"/>
      <c r="D75" s="185"/>
      <c r="E75" s="185" t="s">
        <v>72</v>
      </c>
      <c r="F75" s="185"/>
      <c r="G75" s="185"/>
    </row>
    <row r="76" spans="1:7" ht="31.5">
      <c r="A76" s="189"/>
      <c r="B76" s="108" t="s">
        <v>6</v>
      </c>
      <c r="C76" s="108" t="s">
        <v>7</v>
      </c>
      <c r="D76" s="108" t="s">
        <v>8</v>
      </c>
      <c r="E76" s="108" t="s">
        <v>6</v>
      </c>
      <c r="F76" s="108" t="s">
        <v>7</v>
      </c>
      <c r="G76" s="108" t="s">
        <v>8</v>
      </c>
    </row>
    <row r="77" spans="1:7" ht="15.75">
      <c r="A77" s="44" t="s">
        <v>89</v>
      </c>
      <c r="B77" s="109"/>
      <c r="C77" s="109"/>
      <c r="D77" s="109"/>
      <c r="E77" s="109"/>
      <c r="F77" s="109"/>
      <c r="G77" s="109"/>
    </row>
    <row r="78" spans="1:7" ht="36.75" customHeight="1">
      <c r="A78" s="45" t="s">
        <v>157</v>
      </c>
      <c r="B78" s="46">
        <v>0</v>
      </c>
      <c r="C78" s="46">
        <v>0</v>
      </c>
      <c r="D78" s="49">
        <v>0</v>
      </c>
      <c r="E78" s="47">
        <v>3309</v>
      </c>
      <c r="F78" s="48">
        <v>2356</v>
      </c>
      <c r="G78" s="48">
        <f>E78/F78</f>
        <v>1.4044991511035654</v>
      </c>
    </row>
    <row r="79" spans="1:7" ht="15.75">
      <c r="A79" s="110" t="s">
        <v>12</v>
      </c>
      <c r="B79" s="111" t="s">
        <v>10</v>
      </c>
      <c r="C79" s="111" t="s">
        <v>10</v>
      </c>
      <c r="D79" s="111" t="s">
        <v>10</v>
      </c>
      <c r="E79" s="111" t="s">
        <v>10</v>
      </c>
      <c r="F79" s="111" t="s">
        <v>10</v>
      </c>
      <c r="G79" s="111" t="s">
        <v>10</v>
      </c>
    </row>
    <row r="80" spans="1:7" ht="15.75">
      <c r="A80" s="57" t="s">
        <v>68</v>
      </c>
      <c r="B80" s="111">
        <v>0</v>
      </c>
      <c r="C80" s="111">
        <v>0</v>
      </c>
      <c r="D80" s="112">
        <v>0</v>
      </c>
      <c r="E80" s="111">
        <v>100</v>
      </c>
      <c r="F80" s="111">
        <v>100</v>
      </c>
      <c r="G80" s="112">
        <f>F80/E80</f>
        <v>1</v>
      </c>
    </row>
    <row r="81" spans="1:7" ht="9.75" customHeight="1">
      <c r="A81" s="113"/>
      <c r="B81" s="113"/>
      <c r="C81" s="113"/>
      <c r="D81" s="113"/>
      <c r="E81" s="113"/>
      <c r="F81" s="113"/>
      <c r="G81" s="113"/>
    </row>
    <row r="82" spans="1:7" ht="15.75">
      <c r="A82" s="114" t="s">
        <v>13</v>
      </c>
      <c r="B82" s="115"/>
      <c r="C82" s="115"/>
      <c r="D82" s="115"/>
      <c r="E82" s="115"/>
      <c r="F82" s="115"/>
      <c r="G82" s="115"/>
    </row>
    <row r="83" spans="1:7" ht="15.75">
      <c r="A83" s="115" t="s">
        <v>14</v>
      </c>
      <c r="B83" s="107"/>
      <c r="C83" s="107"/>
      <c r="D83" s="107"/>
      <c r="E83" s="107"/>
      <c r="F83" s="107"/>
      <c r="G83" s="107"/>
    </row>
    <row r="84" spans="1:7" ht="18.75">
      <c r="A84" s="115" t="s">
        <v>158</v>
      </c>
      <c r="B84" s="116"/>
      <c r="C84" s="100"/>
      <c r="D84" s="113"/>
      <c r="E84" s="107"/>
      <c r="F84" s="107"/>
      <c r="G84" s="107"/>
    </row>
    <row r="85" spans="1:7" ht="15.75">
      <c r="A85" s="115" t="s">
        <v>15</v>
      </c>
      <c r="B85" s="107"/>
      <c r="C85" s="107"/>
      <c r="D85" s="107"/>
      <c r="E85" s="107"/>
      <c r="F85" s="107"/>
      <c r="G85" s="107"/>
    </row>
    <row r="86" spans="1:7" ht="18.75">
      <c r="A86" s="117" t="s">
        <v>116</v>
      </c>
      <c r="B86" s="104">
        <f>1/1*100</f>
        <v>100</v>
      </c>
      <c r="C86" s="117"/>
      <c r="D86" s="117"/>
      <c r="E86" s="113"/>
      <c r="F86" s="107"/>
      <c r="G86" s="107"/>
    </row>
    <row r="87" spans="1:7" ht="15.75">
      <c r="A87" s="115" t="s">
        <v>16</v>
      </c>
      <c r="B87" s="107"/>
      <c r="C87" s="107"/>
      <c r="D87" s="107"/>
      <c r="E87" s="107"/>
      <c r="F87" s="107"/>
      <c r="G87" s="107"/>
    </row>
    <row r="88" spans="1:7" ht="18.75">
      <c r="A88" s="115" t="s">
        <v>144</v>
      </c>
      <c r="B88" s="116">
        <f>0/7*100</f>
        <v>0</v>
      </c>
      <c r="C88" s="107"/>
      <c r="D88" s="107"/>
      <c r="E88" s="107"/>
      <c r="F88" s="107"/>
      <c r="G88" s="107"/>
    </row>
    <row r="89" spans="1:7" ht="18.75">
      <c r="A89" s="115" t="s">
        <v>118</v>
      </c>
      <c r="B89" s="118">
        <v>0</v>
      </c>
      <c r="C89" s="107"/>
      <c r="D89" s="107"/>
      <c r="E89" s="107"/>
      <c r="F89" s="107"/>
      <c r="G89" s="107"/>
    </row>
    <row r="90" spans="1:7" ht="31.5" customHeight="1">
      <c r="A90" s="186" t="s">
        <v>117</v>
      </c>
      <c r="B90" s="186"/>
      <c r="C90" s="186"/>
      <c r="D90" s="186"/>
      <c r="E90" s="186"/>
      <c r="F90" s="186"/>
      <c r="G90" s="186"/>
    </row>
    <row r="91" spans="1:7" ht="15.75">
      <c r="A91" s="114" t="s">
        <v>17</v>
      </c>
      <c r="B91" s="107"/>
      <c r="C91" s="107"/>
      <c r="D91" s="107"/>
      <c r="E91" s="107"/>
      <c r="F91" s="107"/>
      <c r="G91" s="107"/>
    </row>
    <row r="92" spans="1:7" ht="15.75">
      <c r="A92" s="186" t="s">
        <v>62</v>
      </c>
      <c r="B92" s="186"/>
      <c r="C92" s="186"/>
      <c r="D92" s="186"/>
      <c r="E92" s="186"/>
      <c r="F92" s="186"/>
      <c r="G92" s="186"/>
    </row>
    <row r="93" spans="1:7" ht="15.75">
      <c r="A93" s="114" t="s">
        <v>159</v>
      </c>
      <c r="B93" s="107"/>
      <c r="C93" s="107"/>
      <c r="D93" s="107"/>
      <c r="E93" s="107"/>
      <c r="F93" s="107"/>
      <c r="G93" s="107"/>
    </row>
    <row r="94" spans="1:7" ht="15.75">
      <c r="A94" s="178" t="s">
        <v>1</v>
      </c>
      <c r="B94" s="178"/>
      <c r="C94" s="178"/>
      <c r="D94" s="178"/>
      <c r="E94" s="178"/>
      <c r="F94" s="178"/>
      <c r="G94" s="178"/>
    </row>
    <row r="95" spans="1:7" ht="8.25" customHeight="1">
      <c r="A95" s="113"/>
      <c r="B95" s="113"/>
      <c r="C95" s="113"/>
      <c r="D95" s="113"/>
      <c r="E95" s="113"/>
      <c r="F95" s="113"/>
      <c r="G95" s="113"/>
    </row>
    <row r="96" spans="1:7" ht="43.5" customHeight="1">
      <c r="A96" s="179" t="s">
        <v>160</v>
      </c>
      <c r="B96" s="180"/>
      <c r="C96" s="180"/>
      <c r="D96" s="180"/>
      <c r="E96" s="180"/>
      <c r="F96" s="180"/>
      <c r="G96" s="180"/>
    </row>
    <row r="97" spans="1:7" ht="15.75">
      <c r="A97" s="119"/>
      <c r="B97" s="120"/>
      <c r="C97" s="120"/>
      <c r="D97" s="120"/>
      <c r="E97" s="120"/>
      <c r="F97" s="120"/>
      <c r="G97" s="120"/>
    </row>
    <row r="98" spans="1:7" ht="15.75">
      <c r="A98" s="121"/>
      <c r="B98" s="107"/>
      <c r="C98" s="107"/>
      <c r="D98" s="107"/>
      <c r="E98" s="107"/>
      <c r="F98" s="107"/>
      <c r="G98" s="107"/>
    </row>
    <row r="99" spans="1:7" ht="15.75">
      <c r="A99" s="181"/>
      <c r="B99" s="181"/>
      <c r="C99" s="181"/>
      <c r="D99" s="181"/>
      <c r="E99" s="181"/>
      <c r="F99" s="181"/>
      <c r="G99" s="181"/>
    </row>
    <row r="100" spans="1:7" ht="15">
      <c r="A100" s="103"/>
      <c r="B100" s="103"/>
      <c r="C100" s="103"/>
      <c r="D100" s="103"/>
      <c r="E100" s="103"/>
      <c r="F100" s="103"/>
      <c r="G100" s="103"/>
    </row>
    <row r="101" spans="1:7" ht="15.75">
      <c r="A101" s="105" t="s">
        <v>96</v>
      </c>
      <c r="B101" s="187" t="s">
        <v>161</v>
      </c>
      <c r="C101" s="187"/>
      <c r="D101" s="187"/>
      <c r="E101" s="187"/>
      <c r="F101" s="187"/>
      <c r="G101" s="187"/>
    </row>
    <row r="102" spans="1:7" ht="9.75" customHeight="1">
      <c r="A102" s="106"/>
      <c r="B102" s="107"/>
      <c r="C102" s="107"/>
      <c r="D102" s="107"/>
      <c r="E102" s="107"/>
      <c r="F102" s="107"/>
      <c r="G102" s="107"/>
    </row>
    <row r="103" spans="1:7" ht="13.5" customHeight="1">
      <c r="A103" s="183" t="s">
        <v>4</v>
      </c>
      <c r="B103" s="183"/>
      <c r="C103" s="183"/>
      <c r="D103" s="183"/>
      <c r="E103" s="183"/>
      <c r="F103" s="183"/>
      <c r="G103" s="183"/>
    </row>
    <row r="104" spans="1:7" ht="15">
      <c r="A104" s="103"/>
      <c r="B104" s="103"/>
      <c r="C104" s="103"/>
      <c r="D104" s="103"/>
      <c r="E104" s="103"/>
      <c r="F104" s="103"/>
      <c r="G104" s="103"/>
    </row>
    <row r="105" spans="1:7" ht="15">
      <c r="A105" s="103"/>
      <c r="B105" s="103"/>
      <c r="C105" s="103"/>
      <c r="D105" s="103"/>
      <c r="E105" s="103"/>
      <c r="F105" s="103"/>
      <c r="G105" s="103"/>
    </row>
    <row r="106" spans="1:7" ht="15.75">
      <c r="A106" s="146" t="s">
        <v>5</v>
      </c>
      <c r="B106" s="185" t="s">
        <v>88</v>
      </c>
      <c r="C106" s="185"/>
      <c r="D106" s="185"/>
      <c r="E106" s="185" t="s">
        <v>72</v>
      </c>
      <c r="F106" s="185"/>
      <c r="G106" s="185"/>
    </row>
    <row r="107" spans="1:7" ht="31.5">
      <c r="A107" s="184"/>
      <c r="B107" s="108" t="s">
        <v>6</v>
      </c>
      <c r="C107" s="108" t="s">
        <v>7</v>
      </c>
      <c r="D107" s="108" t="s">
        <v>8</v>
      </c>
      <c r="E107" s="108" t="s">
        <v>6</v>
      </c>
      <c r="F107" s="108" t="s">
        <v>7</v>
      </c>
      <c r="G107" s="108" t="s">
        <v>8</v>
      </c>
    </row>
    <row r="108" spans="1:7" ht="30.75" customHeight="1">
      <c r="A108" s="122" t="s">
        <v>162</v>
      </c>
      <c r="B108" s="85">
        <v>0</v>
      </c>
      <c r="C108" s="85">
        <v>0</v>
      </c>
      <c r="D108" s="85">
        <v>0</v>
      </c>
      <c r="E108" s="85">
        <v>70.14</v>
      </c>
      <c r="F108" s="85">
        <v>59.27</v>
      </c>
      <c r="G108" s="123">
        <f aca="true" t="shared" si="1" ref="G108:G113">E108/F108</f>
        <v>1.1833980091108487</v>
      </c>
    </row>
    <row r="109" spans="1:7" ht="26.25" customHeight="1">
      <c r="A109" s="122" t="s">
        <v>163</v>
      </c>
      <c r="B109" s="85">
        <v>0</v>
      </c>
      <c r="C109" s="85">
        <v>0</v>
      </c>
      <c r="D109" s="85">
        <v>0</v>
      </c>
      <c r="E109" s="85">
        <v>26.48</v>
      </c>
      <c r="F109" s="85">
        <v>26.33</v>
      </c>
      <c r="G109" s="123">
        <f t="shared" si="1"/>
        <v>1.005696923661223</v>
      </c>
    </row>
    <row r="110" spans="1:7" ht="42" customHeight="1">
      <c r="A110" s="122" t="s">
        <v>164</v>
      </c>
      <c r="B110" s="85">
        <v>0</v>
      </c>
      <c r="C110" s="85">
        <v>0</v>
      </c>
      <c r="D110" s="85">
        <v>0</v>
      </c>
      <c r="E110" s="85">
        <v>197.25</v>
      </c>
      <c r="F110" s="85">
        <v>195.82</v>
      </c>
      <c r="G110" s="123">
        <f t="shared" si="1"/>
        <v>1.007302624859565</v>
      </c>
    </row>
    <row r="111" spans="1:7" ht="20.25" customHeight="1">
      <c r="A111" s="122" t="s">
        <v>165</v>
      </c>
      <c r="B111" s="85">
        <v>0</v>
      </c>
      <c r="C111" s="85">
        <v>0</v>
      </c>
      <c r="D111" s="85">
        <v>0</v>
      </c>
      <c r="E111" s="85">
        <v>6050</v>
      </c>
      <c r="F111" s="85">
        <v>6050</v>
      </c>
      <c r="G111" s="123">
        <f t="shared" si="1"/>
        <v>1</v>
      </c>
    </row>
    <row r="112" spans="1:7" ht="24.75" customHeight="1">
      <c r="A112" s="122" t="s">
        <v>166</v>
      </c>
      <c r="B112" s="85">
        <v>0</v>
      </c>
      <c r="C112" s="85">
        <v>0</v>
      </c>
      <c r="D112" s="85">
        <v>0</v>
      </c>
      <c r="E112" s="85">
        <v>400</v>
      </c>
      <c r="F112" s="85">
        <v>399.77</v>
      </c>
      <c r="G112" s="123">
        <f t="shared" si="1"/>
        <v>1.0005753308152188</v>
      </c>
    </row>
    <row r="113" spans="1:7" ht="16.5" customHeight="1">
      <c r="A113" s="122" t="s">
        <v>167</v>
      </c>
      <c r="B113" s="85">
        <v>0</v>
      </c>
      <c r="C113" s="85">
        <v>0</v>
      </c>
      <c r="D113" s="85">
        <v>0</v>
      </c>
      <c r="E113" s="85">
        <v>58776.6</v>
      </c>
      <c r="F113" s="85">
        <v>44043.77</v>
      </c>
      <c r="G113" s="123">
        <f t="shared" si="1"/>
        <v>1.3345042897099864</v>
      </c>
    </row>
    <row r="114" spans="1:7" ht="15.75">
      <c r="A114" s="86" t="s">
        <v>98</v>
      </c>
      <c r="B114" s="85"/>
      <c r="C114" s="85"/>
      <c r="D114" s="85"/>
      <c r="E114" s="85"/>
      <c r="F114" s="85"/>
      <c r="G114" s="85"/>
    </row>
    <row r="115" spans="1:7" ht="15">
      <c r="A115" s="85" t="s">
        <v>68</v>
      </c>
      <c r="B115" s="85">
        <v>100</v>
      </c>
      <c r="C115" s="85">
        <v>100</v>
      </c>
      <c r="D115" s="85">
        <v>1</v>
      </c>
      <c r="E115" s="85">
        <v>100</v>
      </c>
      <c r="F115" s="85">
        <v>100</v>
      </c>
      <c r="G115" s="85">
        <v>1</v>
      </c>
    </row>
    <row r="116" spans="1:7" ht="15">
      <c r="A116" s="103"/>
      <c r="B116" s="103"/>
      <c r="C116" s="103"/>
      <c r="D116" s="103"/>
      <c r="E116" s="103"/>
      <c r="F116" s="103"/>
      <c r="G116" s="103"/>
    </row>
    <row r="117" spans="1:7" ht="15.75">
      <c r="A117" s="114" t="s">
        <v>13</v>
      </c>
      <c r="B117" s="115"/>
      <c r="C117" s="115"/>
      <c r="D117" s="115"/>
      <c r="E117" s="115"/>
      <c r="F117" s="115"/>
      <c r="G117" s="115"/>
    </row>
    <row r="118" spans="1:7" ht="15.75">
      <c r="A118" s="115" t="s">
        <v>14</v>
      </c>
      <c r="B118" s="107"/>
      <c r="C118" s="107"/>
      <c r="D118" s="107"/>
      <c r="E118" s="107"/>
      <c r="F118" s="107"/>
      <c r="G118" s="107"/>
    </row>
    <row r="119" spans="1:7" ht="18.75">
      <c r="A119" s="115" t="s">
        <v>168</v>
      </c>
      <c r="B119" s="116"/>
      <c r="C119" s="100"/>
      <c r="D119" s="113"/>
      <c r="E119" s="107"/>
      <c r="F119" s="107"/>
      <c r="G119" s="107"/>
    </row>
    <row r="120" spans="1:7" ht="15.75">
      <c r="A120" s="115" t="s">
        <v>15</v>
      </c>
      <c r="B120" s="107"/>
      <c r="C120" s="107"/>
      <c r="D120" s="107"/>
      <c r="E120" s="107"/>
      <c r="F120" s="107"/>
      <c r="G120" s="107"/>
    </row>
    <row r="121" spans="1:7" ht="18.75">
      <c r="A121" s="117" t="s">
        <v>116</v>
      </c>
      <c r="B121" s="104">
        <f>1/1*100</f>
        <v>100</v>
      </c>
      <c r="C121" s="117"/>
      <c r="D121" s="117"/>
      <c r="E121" s="113"/>
      <c r="F121" s="107"/>
      <c r="G121" s="107"/>
    </row>
    <row r="122" spans="1:7" ht="15.75">
      <c r="A122" s="115" t="s">
        <v>16</v>
      </c>
      <c r="B122" s="107"/>
      <c r="C122" s="107"/>
      <c r="D122" s="107"/>
      <c r="E122" s="107"/>
      <c r="F122" s="107"/>
      <c r="G122" s="107"/>
    </row>
    <row r="123" spans="1:7" ht="18.75">
      <c r="A123" s="115" t="s">
        <v>144</v>
      </c>
      <c r="B123" s="116">
        <v>0</v>
      </c>
      <c r="C123" s="107"/>
      <c r="D123" s="107"/>
      <c r="E123" s="107"/>
      <c r="F123" s="107"/>
      <c r="G123" s="107"/>
    </row>
    <row r="124" spans="1:7" ht="18.75">
      <c r="A124" s="115" t="s">
        <v>169</v>
      </c>
      <c r="B124" s="118">
        <v>0</v>
      </c>
      <c r="C124" s="107"/>
      <c r="D124" s="107"/>
      <c r="E124" s="107"/>
      <c r="F124" s="107"/>
      <c r="G124" s="107"/>
    </row>
    <row r="125" spans="1:7" ht="43.5" customHeight="1">
      <c r="A125" s="186" t="s">
        <v>170</v>
      </c>
      <c r="B125" s="186"/>
      <c r="C125" s="186"/>
      <c r="D125" s="186"/>
      <c r="E125" s="186"/>
      <c r="F125" s="186"/>
      <c r="G125" s="186"/>
    </row>
    <row r="126" spans="1:7" ht="15.75">
      <c r="A126" s="114" t="s">
        <v>17</v>
      </c>
      <c r="B126" s="107"/>
      <c r="C126" s="107"/>
      <c r="D126" s="107"/>
      <c r="E126" s="107"/>
      <c r="F126" s="107"/>
      <c r="G126" s="107"/>
    </row>
    <row r="127" spans="1:7" ht="15.75">
      <c r="A127" s="186" t="s">
        <v>62</v>
      </c>
      <c r="B127" s="186"/>
      <c r="C127" s="186"/>
      <c r="D127" s="186"/>
      <c r="E127" s="186"/>
      <c r="F127" s="186"/>
      <c r="G127" s="186"/>
    </row>
    <row r="128" spans="1:7" ht="15.75">
      <c r="A128" s="114" t="s">
        <v>171</v>
      </c>
      <c r="B128" s="107"/>
      <c r="C128" s="107"/>
      <c r="D128" s="107"/>
      <c r="E128" s="107"/>
      <c r="F128" s="107"/>
      <c r="G128" s="107"/>
    </row>
    <row r="129" spans="1:7" ht="33.75" customHeight="1">
      <c r="A129" s="178" t="s">
        <v>1</v>
      </c>
      <c r="B129" s="178"/>
      <c r="C129" s="178"/>
      <c r="D129" s="178"/>
      <c r="E129" s="178"/>
      <c r="F129" s="178"/>
      <c r="G129" s="178"/>
    </row>
    <row r="130" spans="1:7" ht="11.25" customHeight="1">
      <c r="A130" s="113"/>
      <c r="B130" s="113"/>
      <c r="C130" s="113"/>
      <c r="D130" s="113"/>
      <c r="E130" s="113"/>
      <c r="F130" s="113"/>
      <c r="G130" s="113"/>
    </row>
    <row r="131" spans="1:7" ht="10.5" customHeight="1">
      <c r="A131" s="179"/>
      <c r="B131" s="180"/>
      <c r="C131" s="180"/>
      <c r="D131" s="180"/>
      <c r="E131" s="180"/>
      <c r="F131" s="180"/>
      <c r="G131" s="180"/>
    </row>
    <row r="132" spans="1:7" ht="9" customHeight="1">
      <c r="A132" s="103"/>
      <c r="B132" s="103"/>
      <c r="C132" s="103"/>
      <c r="D132" s="103"/>
      <c r="E132" s="103"/>
      <c r="F132" s="103"/>
      <c r="G132" s="103"/>
    </row>
    <row r="133" spans="1:7" ht="15.75" customHeight="1">
      <c r="A133" s="121" t="s">
        <v>60</v>
      </c>
      <c r="B133" s="107"/>
      <c r="C133" s="107"/>
      <c r="D133" s="107"/>
      <c r="E133" s="107"/>
      <c r="F133" s="107"/>
      <c r="G133" s="107"/>
    </row>
    <row r="134" spans="1:7" ht="15.75">
      <c r="A134" s="181" t="s">
        <v>172</v>
      </c>
      <c r="B134" s="181"/>
      <c r="C134" s="181"/>
      <c r="D134" s="181"/>
      <c r="E134" s="181"/>
      <c r="F134" s="181"/>
      <c r="G134" s="181"/>
    </row>
    <row r="135" spans="1:7" ht="10.5" customHeight="1">
      <c r="A135" s="103"/>
      <c r="B135" s="103"/>
      <c r="C135" s="103"/>
      <c r="D135" s="103"/>
      <c r="E135" s="103"/>
      <c r="F135" s="103"/>
      <c r="G135" s="103"/>
    </row>
    <row r="136" spans="1:7" ht="10.5" customHeight="1">
      <c r="A136" s="103"/>
      <c r="B136" s="103"/>
      <c r="C136" s="103"/>
      <c r="D136" s="103"/>
      <c r="E136" s="103"/>
      <c r="F136" s="103"/>
      <c r="G136" s="103"/>
    </row>
    <row r="137" spans="1:7" ht="35.25" customHeight="1">
      <c r="A137" s="182" t="s">
        <v>61</v>
      </c>
      <c r="B137" s="182"/>
      <c r="C137" s="182"/>
      <c r="D137" s="182"/>
      <c r="E137" s="182"/>
      <c r="F137" s="182"/>
      <c r="G137" s="182"/>
    </row>
    <row r="138" ht="15.75" customHeight="1"/>
    <row r="153" ht="15.75" customHeight="1"/>
    <row r="155" ht="15.75" customHeight="1"/>
    <row r="157" ht="15.75" customHeight="1"/>
  </sheetData>
  <sheetProtection/>
  <mergeCells count="42">
    <mergeCell ref="A1:G1"/>
    <mergeCell ref="B3:G3"/>
    <mergeCell ref="B4:G4"/>
    <mergeCell ref="A6:G6"/>
    <mergeCell ref="A7:A8"/>
    <mergeCell ref="B7:D7"/>
    <mergeCell ref="E7:G7"/>
    <mergeCell ref="A27:D27"/>
    <mergeCell ref="A31:G31"/>
    <mergeCell ref="A33:G33"/>
    <mergeCell ref="A35:G35"/>
    <mergeCell ref="B38:G38"/>
    <mergeCell ref="A40:G40"/>
    <mergeCell ref="A41:A42"/>
    <mergeCell ref="B41:D41"/>
    <mergeCell ref="E41:G41"/>
    <mergeCell ref="A55:D55"/>
    <mergeCell ref="A59:G59"/>
    <mergeCell ref="A61:G61"/>
    <mergeCell ref="A63:G63"/>
    <mergeCell ref="A68:G68"/>
    <mergeCell ref="B70:G70"/>
    <mergeCell ref="A72:G72"/>
    <mergeCell ref="A75:A76"/>
    <mergeCell ref="B75:D75"/>
    <mergeCell ref="E75:G75"/>
    <mergeCell ref="A90:G90"/>
    <mergeCell ref="A92:G92"/>
    <mergeCell ref="A94:G94"/>
    <mergeCell ref="A96:G96"/>
    <mergeCell ref="A99:G99"/>
    <mergeCell ref="B101:G101"/>
    <mergeCell ref="A129:G129"/>
    <mergeCell ref="A131:G131"/>
    <mergeCell ref="A134:G134"/>
    <mergeCell ref="A137:G137"/>
    <mergeCell ref="A103:G103"/>
    <mergeCell ref="A106:A107"/>
    <mergeCell ref="B106:D106"/>
    <mergeCell ref="E106:G106"/>
    <mergeCell ref="A125:G125"/>
    <mergeCell ref="A127:G127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23">
      <selection activeCell="A1" sqref="A1:E38"/>
    </sheetView>
  </sheetViews>
  <sheetFormatPr defaultColWidth="9.140625" defaultRowHeight="12.75"/>
  <cols>
    <col min="1" max="1" width="8.00390625" style="0" customWidth="1"/>
    <col min="2" max="2" width="46.421875" style="0" customWidth="1"/>
    <col min="3" max="3" width="13.8515625" style="0" customWidth="1"/>
    <col min="4" max="4" width="12.57421875" style="0" customWidth="1"/>
    <col min="5" max="5" width="21.8515625" style="0" customWidth="1"/>
  </cols>
  <sheetData>
    <row r="1" spans="1:5" ht="15">
      <c r="A1" s="103"/>
      <c r="B1" s="103"/>
      <c r="C1" s="103"/>
      <c r="D1" s="103"/>
      <c r="E1" s="103" t="s">
        <v>19</v>
      </c>
    </row>
    <row r="2" spans="1:5" ht="15.75">
      <c r="A2" s="170" t="s">
        <v>20</v>
      </c>
      <c r="B2" s="170"/>
      <c r="C2" s="170"/>
      <c r="D2" s="170"/>
      <c r="E2" s="170"/>
    </row>
    <row r="3" spans="1:5" ht="15.75">
      <c r="A3" s="170" t="s">
        <v>123</v>
      </c>
      <c r="B3" s="170"/>
      <c r="C3" s="170"/>
      <c r="D3" s="170"/>
      <c r="E3" s="170"/>
    </row>
    <row r="4" spans="1:5" ht="15.75">
      <c r="A4" s="16"/>
      <c r="B4" s="103"/>
      <c r="C4" s="103"/>
      <c r="D4" s="103"/>
      <c r="E4" s="103"/>
    </row>
    <row r="5" spans="1:5" ht="15.75">
      <c r="A5" s="33" t="s">
        <v>2</v>
      </c>
      <c r="B5" s="171" t="s">
        <v>22</v>
      </c>
      <c r="C5" s="171"/>
      <c r="D5" s="171"/>
      <c r="E5" s="171"/>
    </row>
    <row r="6" spans="1:5" ht="15.75">
      <c r="A6" s="124" t="s">
        <v>23</v>
      </c>
      <c r="B6" s="20" t="s">
        <v>24</v>
      </c>
      <c r="C6" s="20"/>
      <c r="D6" s="20"/>
      <c r="E6" s="20"/>
    </row>
    <row r="7" spans="1:5" ht="9" customHeight="1">
      <c r="A7" s="20"/>
      <c r="B7" s="124"/>
      <c r="C7" s="20"/>
      <c r="D7" s="20"/>
      <c r="E7" s="20"/>
    </row>
    <row r="8" spans="1:5" ht="12.75" customHeight="1">
      <c r="A8" s="20"/>
      <c r="B8" s="124"/>
      <c r="C8" s="20"/>
      <c r="D8" s="20"/>
      <c r="E8" s="20"/>
    </row>
    <row r="9" spans="1:5" ht="15" customHeight="1">
      <c r="A9" s="33" t="s">
        <v>70</v>
      </c>
      <c r="B9" s="171" t="s">
        <v>22</v>
      </c>
      <c r="C9" s="171"/>
      <c r="D9" s="171"/>
      <c r="E9" s="171"/>
    </row>
    <row r="10" spans="1:5" ht="15.75">
      <c r="A10" s="124" t="s">
        <v>23</v>
      </c>
      <c r="B10" s="20" t="s">
        <v>26</v>
      </c>
      <c r="C10" s="20"/>
      <c r="D10" s="20"/>
      <c r="E10" s="20"/>
    </row>
    <row r="11" spans="1:5" ht="9" customHeight="1">
      <c r="A11" s="20"/>
      <c r="B11" s="124"/>
      <c r="C11" s="20"/>
      <c r="D11" s="20"/>
      <c r="E11" s="20"/>
    </row>
    <row r="12" spans="1:5" ht="11.25" customHeight="1">
      <c r="A12" s="20"/>
      <c r="B12" s="124"/>
      <c r="C12" s="20"/>
      <c r="D12" s="125"/>
      <c r="E12" s="20"/>
    </row>
    <row r="13" spans="1:5" ht="30.75" customHeight="1">
      <c r="A13" s="33" t="s">
        <v>122</v>
      </c>
      <c r="B13" s="201" t="s">
        <v>119</v>
      </c>
      <c r="C13" s="202"/>
      <c r="D13" s="202"/>
      <c r="E13" s="202"/>
    </row>
    <row r="14" spans="1:5" ht="15.75">
      <c r="A14" s="124" t="s">
        <v>23</v>
      </c>
      <c r="B14" s="20" t="s">
        <v>28</v>
      </c>
      <c r="C14" s="20"/>
      <c r="D14" s="20"/>
      <c r="E14" s="20"/>
    </row>
    <row r="15" spans="1:5" ht="15.75">
      <c r="A15" s="20"/>
      <c r="B15" s="103"/>
      <c r="C15" s="103"/>
      <c r="D15" s="103"/>
      <c r="E15" s="103"/>
    </row>
    <row r="16" spans="1:5" ht="15.75">
      <c r="A16" s="20" t="s">
        <v>29</v>
      </c>
      <c r="B16" s="103"/>
      <c r="C16" s="103"/>
      <c r="D16" s="103"/>
      <c r="E16" s="103"/>
    </row>
    <row r="17" spans="1:5" ht="15.75">
      <c r="A17" s="20"/>
      <c r="B17" s="103"/>
      <c r="C17" s="103"/>
      <c r="D17" s="103"/>
      <c r="E17" s="103"/>
    </row>
    <row r="18" spans="1:5" ht="15.75">
      <c r="A18" s="175" t="s">
        <v>30</v>
      </c>
      <c r="B18" s="190" t="s">
        <v>31</v>
      </c>
      <c r="C18" s="175" t="s">
        <v>32</v>
      </c>
      <c r="D18" s="175"/>
      <c r="E18" s="175"/>
    </row>
    <row r="19" spans="1:5" ht="31.5">
      <c r="A19" s="175"/>
      <c r="B19" s="190"/>
      <c r="C19" s="22" t="s">
        <v>33</v>
      </c>
      <c r="D19" s="22" t="s">
        <v>34</v>
      </c>
      <c r="E19" s="22" t="s">
        <v>35</v>
      </c>
    </row>
    <row r="20" spans="1:5" ht="15.75">
      <c r="A20" s="22">
        <v>1</v>
      </c>
      <c r="B20" s="22">
        <v>2</v>
      </c>
      <c r="C20" s="22">
        <v>3</v>
      </c>
      <c r="D20" s="22">
        <v>4</v>
      </c>
      <c r="E20" s="22">
        <v>5</v>
      </c>
    </row>
    <row r="21" spans="1:5" ht="48.75" customHeight="1">
      <c r="A21" s="27">
        <v>1</v>
      </c>
      <c r="B21" s="23" t="s">
        <v>173</v>
      </c>
      <c r="C21" s="22">
        <v>301.08</v>
      </c>
      <c r="D21" s="22"/>
      <c r="E21" s="22"/>
    </row>
    <row r="22" spans="1:5" ht="30" customHeight="1">
      <c r="A22" s="27">
        <v>2</v>
      </c>
      <c r="B22" s="23" t="s">
        <v>174</v>
      </c>
      <c r="C22" s="22">
        <v>200</v>
      </c>
      <c r="D22" s="22"/>
      <c r="E22" s="22"/>
    </row>
    <row r="23" spans="1:5" ht="50.25" customHeight="1">
      <c r="A23" s="27">
        <v>3</v>
      </c>
      <c r="B23" s="23" t="s">
        <v>175</v>
      </c>
      <c r="C23" s="22">
        <v>240</v>
      </c>
      <c r="D23" s="22"/>
      <c r="E23" s="22"/>
    </row>
    <row r="24" spans="1:5" ht="37.5" customHeight="1">
      <c r="A24" s="27">
        <v>4</v>
      </c>
      <c r="B24" s="23" t="s">
        <v>176</v>
      </c>
      <c r="C24" s="39">
        <v>208.83</v>
      </c>
      <c r="D24" s="22"/>
      <c r="E24" s="22"/>
    </row>
    <row r="25" spans="1:5" ht="24.75" customHeight="1">
      <c r="A25" s="126"/>
      <c r="B25" s="86" t="s">
        <v>36</v>
      </c>
      <c r="C25" s="135">
        <f>(C21+C22+C23+C24)/4</f>
        <v>237.4775</v>
      </c>
      <c r="D25" s="85"/>
      <c r="E25" s="85"/>
    </row>
    <row r="26" spans="1:5" ht="18.75">
      <c r="A26" s="127" t="s">
        <v>120</v>
      </c>
      <c r="B26" s="103"/>
      <c r="C26" s="103"/>
      <c r="D26" s="103"/>
      <c r="E26" s="103"/>
    </row>
    <row r="27" spans="1:5" ht="15.75">
      <c r="A27" s="20" t="s">
        <v>38</v>
      </c>
      <c r="B27" s="103"/>
      <c r="C27" s="103"/>
      <c r="D27" s="103"/>
      <c r="E27" s="103"/>
    </row>
    <row r="28" spans="1:5" ht="15.75">
      <c r="A28" s="20"/>
      <c r="B28" s="103"/>
      <c r="C28" s="103"/>
      <c r="D28" s="103"/>
      <c r="E28" s="103"/>
    </row>
    <row r="29" spans="1:5" ht="15.75">
      <c r="A29" s="94" t="s">
        <v>30</v>
      </c>
      <c r="B29" s="94" t="s">
        <v>39</v>
      </c>
      <c r="C29" s="198" t="s">
        <v>40</v>
      </c>
      <c r="D29" s="198"/>
      <c r="E29" s="198"/>
    </row>
    <row r="30" spans="1:5" ht="15.75">
      <c r="A30" s="22">
        <v>1</v>
      </c>
      <c r="B30" s="22">
        <v>2</v>
      </c>
      <c r="C30" s="175">
        <v>3</v>
      </c>
      <c r="D30" s="175"/>
      <c r="E30" s="175"/>
    </row>
    <row r="31" spans="1:5" ht="15.75">
      <c r="A31" s="27" t="s">
        <v>11</v>
      </c>
      <c r="B31" s="27" t="s">
        <v>11</v>
      </c>
      <c r="C31" s="190" t="s">
        <v>11</v>
      </c>
      <c r="D31" s="190"/>
      <c r="E31" s="190"/>
    </row>
    <row r="32" spans="1:5" ht="18.75">
      <c r="A32" s="127" t="s">
        <v>121</v>
      </c>
      <c r="B32" s="103"/>
      <c r="C32" s="103"/>
      <c r="D32" s="103"/>
      <c r="E32" s="103"/>
    </row>
    <row r="33" spans="1:5" ht="15.75">
      <c r="A33" s="20"/>
      <c r="B33" s="103"/>
      <c r="C33" s="103"/>
      <c r="D33" s="103"/>
      <c r="E33" s="103"/>
    </row>
    <row r="34" spans="1:5" ht="15.75">
      <c r="A34" s="20"/>
      <c r="B34" s="103"/>
      <c r="C34" s="103"/>
      <c r="D34" s="103"/>
      <c r="E34" s="103"/>
    </row>
    <row r="35" spans="1:5" ht="12.75">
      <c r="A35" s="199" t="s">
        <v>42</v>
      </c>
      <c r="B35" s="199"/>
      <c r="C35" s="200" t="s">
        <v>177</v>
      </c>
      <c r="D35" s="200"/>
      <c r="E35" s="200"/>
    </row>
    <row r="36" spans="1:5" ht="12.75">
      <c r="A36" s="199"/>
      <c r="B36" s="199"/>
      <c r="C36" s="200"/>
      <c r="D36" s="200"/>
      <c r="E36" s="200"/>
    </row>
    <row r="37" spans="1:5" ht="15.75">
      <c r="A37" s="103"/>
      <c r="B37" s="103"/>
      <c r="C37" s="20" t="s">
        <v>43</v>
      </c>
      <c r="D37" s="128" t="s">
        <v>44</v>
      </c>
      <c r="E37" s="129"/>
    </row>
    <row r="38" spans="1:5" ht="15">
      <c r="A38" s="103"/>
      <c r="B38" s="103"/>
      <c r="C38" s="103"/>
      <c r="D38" s="103"/>
      <c r="E38" s="103"/>
    </row>
  </sheetData>
  <sheetProtection/>
  <mergeCells count="13">
    <mergeCell ref="A18:A19"/>
    <mergeCell ref="B18:B19"/>
    <mergeCell ref="C18:E18"/>
    <mergeCell ref="C29:E29"/>
    <mergeCell ref="C30:E30"/>
    <mergeCell ref="C31:E31"/>
    <mergeCell ref="A35:B36"/>
    <mergeCell ref="C35:E36"/>
    <mergeCell ref="A2:E2"/>
    <mergeCell ref="A3:E3"/>
    <mergeCell ref="B5:E5"/>
    <mergeCell ref="B9:E9"/>
    <mergeCell ref="B13:E1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user25</dc:creator>
  <cp:keywords/>
  <dc:description/>
  <cp:lastModifiedBy>user4</cp:lastModifiedBy>
  <cp:lastPrinted>2021-01-27T14:46:32Z</cp:lastPrinted>
  <dcterms:created xsi:type="dcterms:W3CDTF">2019-01-22T13:12:07Z</dcterms:created>
  <dcterms:modified xsi:type="dcterms:W3CDTF">2021-01-27T14:48:31Z</dcterms:modified>
  <cp:category/>
  <cp:version/>
  <cp:contentType/>
  <cp:contentStatus/>
</cp:coreProperties>
</file>